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ÚVGZ\Organizační struktura\=Rada instituce=\=Zápisy z porad a materiály=\2018\10_04_2018\Podklady\=WEB_rozpočty=\Schválené rozpočty\"/>
    </mc:Choice>
  </mc:AlternateContent>
  <bookViews>
    <workbookView xWindow="0" yWindow="0" windowWidth="21570" windowHeight="8985"/>
  </bookViews>
  <sheets>
    <sheet name="Schválený rozpočet 2017 WEB" sheetId="3" r:id="rId1"/>
    <sheet name="Schválený rozpočet 2018 WEB" sheetId="2" r:id="rId2"/>
    <sheet name="stř.výhled ÚVGZ 2019 WEB" sheetId="7" r:id="rId3"/>
    <sheet name="stř.výhled ÚVGZ 2020 WEB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8" l="1"/>
  <c r="D36" i="8"/>
  <c r="D35" i="8"/>
  <c r="D34" i="8"/>
  <c r="D33" i="8"/>
  <c r="D32" i="8"/>
  <c r="E31" i="8"/>
  <c r="D31" i="8" s="1"/>
  <c r="D30" i="8"/>
  <c r="D29" i="8"/>
  <c r="D28" i="8"/>
  <c r="E27" i="8"/>
  <c r="D27" i="8" s="1"/>
  <c r="D26" i="8"/>
  <c r="E25" i="8"/>
  <c r="D25" i="8" s="1"/>
  <c r="D24" i="8"/>
  <c r="E23" i="8"/>
  <c r="E22" i="8" s="1"/>
  <c r="D23" i="8"/>
  <c r="D20" i="8"/>
  <c r="D19" i="8"/>
  <c r="D18" i="8"/>
  <c r="D17" i="8"/>
  <c r="D16" i="8"/>
  <c r="E15" i="8"/>
  <c r="D15" i="8"/>
  <c r="D14" i="8"/>
  <c r="D13" i="8"/>
  <c r="D12" i="8"/>
  <c r="D11" i="8"/>
  <c r="D10" i="8"/>
  <c r="D9" i="8"/>
  <c r="D8" i="8"/>
  <c r="D6" i="8"/>
  <c r="D5" i="8" s="1"/>
  <c r="E5" i="8"/>
  <c r="D37" i="7"/>
  <c r="D36" i="7"/>
  <c r="D35" i="7"/>
  <c r="D34" i="7"/>
  <c r="D33" i="7"/>
  <c r="D32" i="7"/>
  <c r="E31" i="7"/>
  <c r="D31" i="7" s="1"/>
  <c r="D30" i="7"/>
  <c r="D29" i="7"/>
  <c r="D28" i="7"/>
  <c r="E27" i="7"/>
  <c r="D27" i="7"/>
  <c r="D26" i="7"/>
  <c r="D25" i="7"/>
  <c r="D24" i="7"/>
  <c r="D23" i="7"/>
  <c r="E22" i="7"/>
  <c r="D22" i="7"/>
  <c r="D20" i="7"/>
  <c r="D19" i="7"/>
  <c r="D18" i="7"/>
  <c r="D17" i="7"/>
  <c r="D16" i="7"/>
  <c r="E15" i="7"/>
  <c r="D15" i="7" s="1"/>
  <c r="D14" i="7"/>
  <c r="D13" i="7"/>
  <c r="D12" i="7"/>
  <c r="D11" i="7"/>
  <c r="D10" i="7"/>
  <c r="D9" i="7"/>
  <c r="D8" i="7"/>
  <c r="D6" i="7"/>
  <c r="D5" i="7" s="1"/>
  <c r="D22" i="8" l="1"/>
  <c r="D21" i="8" s="1"/>
  <c r="D39" i="8" s="1"/>
  <c r="E21" i="8"/>
  <c r="D21" i="7"/>
  <c r="D39" i="7" s="1"/>
  <c r="E5" i="7"/>
  <c r="E21" i="7"/>
  <c r="C6" i="3" l="1"/>
  <c r="C12" i="3" l="1"/>
  <c r="C50" i="3" l="1"/>
  <c r="C18" i="3" l="1"/>
  <c r="C57" i="3" l="1"/>
  <c r="D55" i="3"/>
  <c r="C55" i="3"/>
  <c r="C40" i="3"/>
  <c r="C37" i="3"/>
  <c r="C22" i="3"/>
  <c r="C17" i="3" s="1"/>
  <c r="C55" i="2"/>
  <c r="D53" i="2"/>
  <c r="C50" i="2"/>
  <c r="C40" i="2"/>
  <c r="C37" i="2"/>
  <c r="C22" i="2"/>
  <c r="C18" i="2"/>
  <c r="C12" i="2"/>
  <c r="C6" i="2" s="1"/>
  <c r="C58" i="3" l="1"/>
  <c r="C42" i="3"/>
  <c r="C32" i="3"/>
  <c r="C53" i="2"/>
  <c r="C56" i="2" s="1"/>
  <c r="C17" i="2"/>
  <c r="C32" i="2" s="1"/>
  <c r="C42" i="2"/>
</calcChain>
</file>

<file path=xl/sharedStrings.xml><?xml version="1.0" encoding="utf-8"?>
<sst xmlns="http://schemas.openxmlformats.org/spreadsheetml/2006/main" count="271" uniqueCount="129">
  <si>
    <t>Plán hospodaření s neinvestičními prostředky</t>
  </si>
  <si>
    <t>U k a z a t e l</t>
  </si>
  <si>
    <t>v tis.Kč</t>
  </si>
  <si>
    <t>Výnosy VVI celkem</t>
  </si>
  <si>
    <t>Tržby za vlastní výkony a za zboží</t>
  </si>
  <si>
    <t>Změna stavu vnitroorganizačních zásob</t>
  </si>
  <si>
    <r>
      <t xml:space="preserve">Aktivace </t>
    </r>
    <r>
      <rPr>
        <sz val="11"/>
        <rFont val="Arial CE"/>
        <charset val="238"/>
      </rPr>
      <t>(materiálu, služeb, DNM, DHM)</t>
    </r>
    <r>
      <rPr>
        <b/>
        <u/>
        <sz val="11"/>
        <rFont val="Arial CE"/>
        <family val="2"/>
        <charset val="238"/>
      </rPr>
      <t xml:space="preserve"> </t>
    </r>
  </si>
  <si>
    <t>Tržby z prodeje majetku,zúčtování rezerv a oprav. položek</t>
  </si>
  <si>
    <t>Provozní dotace</t>
  </si>
  <si>
    <t>Provozní dotace (přidělená rozhodnutím)</t>
  </si>
  <si>
    <t>Přijaté prostředky na výzkum a vývoj (zaslané přímo na účet)</t>
  </si>
  <si>
    <t>Pohledávky</t>
  </si>
  <si>
    <t>Náklady VVI celkem</t>
  </si>
  <si>
    <t>Spotřebované nákupy</t>
  </si>
  <si>
    <r>
      <t xml:space="preserve">Spotřeba materiálu </t>
    </r>
    <r>
      <rPr>
        <sz val="10"/>
        <rFont val="Arial CE"/>
        <charset val="238"/>
      </rPr>
      <t>(PHM, materiál, DHM, knihy, povinná publicita...)</t>
    </r>
    <r>
      <rPr>
        <b/>
        <sz val="10"/>
        <rFont val="Arial CE"/>
        <charset val="238"/>
      </rPr>
      <t xml:space="preserve"> </t>
    </r>
  </si>
  <si>
    <t>Spotřeba energie</t>
  </si>
  <si>
    <t>Spotřeba ostatních neskladovatelných dodávek</t>
  </si>
  <si>
    <t>Služby</t>
  </si>
  <si>
    <t>Opravy a udržování</t>
  </si>
  <si>
    <t>Cestovné</t>
  </si>
  <si>
    <t>Tech. zhodnocení DNM do limitu D z P</t>
  </si>
  <si>
    <t>Ostatní služby</t>
  </si>
  <si>
    <t>Osobní náklady</t>
  </si>
  <si>
    <t>z toho: Mzdové náklady</t>
  </si>
  <si>
    <r>
      <t xml:space="preserve">Daně a poplatky </t>
    </r>
    <r>
      <rPr>
        <sz val="11"/>
        <rFont val="Arial CE"/>
        <charset val="238"/>
      </rPr>
      <t>(silniční, z nemovitostí, ostatní)</t>
    </r>
  </si>
  <si>
    <t>Ostatní náklady</t>
  </si>
  <si>
    <t xml:space="preserve">Poskytnuté příspěvky </t>
  </si>
  <si>
    <t>Plán hospodaření s investičními prostředky</t>
  </si>
  <si>
    <t>FRM</t>
  </si>
  <si>
    <r>
      <t xml:space="preserve">FRM </t>
    </r>
    <r>
      <rPr>
        <b/>
        <sz val="9"/>
        <rFont val="Arial CE"/>
        <charset val="238"/>
      </rPr>
      <t>z prostř.přijatých na pořízení a techn.zhodnocení dlouhodob. majetku celkem</t>
    </r>
  </si>
  <si>
    <t>Dotace od zřizovatele</t>
  </si>
  <si>
    <t>8926 DRM, 6050 přístavba B dokončení, 4590 nákladné přístroje</t>
  </si>
  <si>
    <t>Dotace účelové</t>
  </si>
  <si>
    <t>4437 NPU, 2937 CzeCOS Process</t>
  </si>
  <si>
    <t>Zdroje FRM celkem</t>
  </si>
  <si>
    <t>zařazení investic</t>
  </si>
  <si>
    <t>17426 Lidar (15700 v r.2016, 1742 dopl.10% r.2017); 8875 přístroje NPU; 2000 autoprovoz; ostatní investice: 300 přístroje VT19,  564 IT technika, 300 stavba zpevněná plocha, 145 software klimat.databáze, 5738 nákladné přístroje</t>
  </si>
  <si>
    <t>Použití FRM celkem</t>
  </si>
  <si>
    <t>Přírůstek FRM</t>
  </si>
  <si>
    <t>Zúčtování poměrné části odpisů majetku pořízeného z dotace, dle §38 odst.10 vyhlášky č. 504/2002 Sb.</t>
  </si>
  <si>
    <t>Ostatní výnosy-zúčtování odpisů</t>
  </si>
  <si>
    <t>Odpisy, prodaný majetek,tvorba rezerv a oprav. položek</t>
  </si>
  <si>
    <t xml:space="preserve">Náklady VVI </t>
  </si>
  <si>
    <t xml:space="preserve">Výnosy VVI </t>
  </si>
  <si>
    <t xml:space="preserve">Výsledek zúčtování </t>
  </si>
  <si>
    <t xml:space="preserve">Výsledek hospodaření </t>
  </si>
  <si>
    <t>Ostatní výnosy</t>
  </si>
  <si>
    <t>hospodaření s investičními prostředky</t>
  </si>
  <si>
    <t>Tržby z prodeje majetku</t>
  </si>
  <si>
    <t>Ostatní zdroje</t>
  </si>
  <si>
    <t>hospodaření s neinvestičními prostředky</t>
  </si>
  <si>
    <t>Konečný rozpočet r. 2017 ÚVGZ AV ČR, v. v. i.</t>
  </si>
  <si>
    <t>Návrh rozpočtu r. 2018 ÚVGZ AV ČR, v. v. i.</t>
  </si>
  <si>
    <t xml:space="preserve">               Plán výnosů a nákladů v rámci střednědobého výhledu rozpočtu na roky …..</t>
  </si>
  <si>
    <t>částky uvedené ve sloupcích 4 až 7 jsou v ticích Kč</t>
  </si>
  <si>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</si>
  <si>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</si>
  <si>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</si>
  <si>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</si>
  <si>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</si>
  <si>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</si>
  <si>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</si>
  <si>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</si>
  <si>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</si>
  <si>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A.I.a.2.</t>
  </si>
  <si>
    <t>z toho Prodané zboží</t>
  </si>
  <si>
    <t>A.I.b.</t>
  </si>
  <si>
    <t>A.II.7</t>
  </si>
  <si>
    <t>Změny stavu zásob vlastní činnosti</t>
  </si>
  <si>
    <t>A.II.x</t>
  </si>
  <si>
    <t>Aktivace</t>
  </si>
  <si>
    <t>A.III.</t>
  </si>
  <si>
    <t>A.IV.</t>
  </si>
  <si>
    <t>Daně a poplatky</t>
  </si>
  <si>
    <t>A.V.</t>
  </si>
  <si>
    <t>A.V.a.</t>
  </si>
  <si>
    <t>z toho tvorba Fondu účelově určených prostředků</t>
  </si>
  <si>
    <t>A.VI.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</si>
  <si>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</si>
  <si>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</si>
  <si>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</si>
  <si>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</si>
  <si>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</si>
  <si>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</si>
  <si>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</si>
  <si>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</si>
  <si>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</si>
  <si>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A.VIII.</t>
  </si>
  <si>
    <t>Daň z příjmů</t>
  </si>
  <si>
    <t>B.</t>
  </si>
  <si>
    <t>Výnosy</t>
  </si>
  <si>
    <t>B.I.</t>
  </si>
  <si>
    <t>B.I.a.</t>
  </si>
  <si>
    <t>Institucionální</t>
  </si>
  <si>
    <t>B.I.b.</t>
  </si>
  <si>
    <t>Účelové</t>
  </si>
  <si>
    <t>B.I.x.</t>
  </si>
  <si>
    <t>B.II.</t>
  </si>
  <si>
    <t>Přijaté příspěvky</t>
  </si>
  <si>
    <t>B.III.</t>
  </si>
  <si>
    <t>B.III.a.</t>
  </si>
  <si>
    <t xml:space="preserve">Tržby za vlastní výkony </t>
  </si>
  <si>
    <t>B.III.b.</t>
  </si>
  <si>
    <t>Tržby z prodeje služeb</t>
  </si>
  <si>
    <t>B.III.c.</t>
  </si>
  <si>
    <t>Tržby za prodané zboží</t>
  </si>
  <si>
    <t>B.IV.</t>
  </si>
  <si>
    <t>B.IV.9.</t>
  </si>
  <si>
    <t>Zúčtování fondů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</si>
  <si>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</si>
  <si>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</si>
  <si>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</si>
  <si>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</si>
  <si>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</si>
  <si>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</si>
  <si>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</si>
  <si>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</si>
  <si>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</si>
  <si>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B.V.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</si>
  <si>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</si>
  <si>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</si>
  <si>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</si>
  <si>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</si>
  <si>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</si>
  <si>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</si>
  <si>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 xml:space="preserve">Po ukončení NPÚ se předpokládá navýšení dotace ve výši 58 098 tis.Kč od zřizovatele.  </t>
  </si>
  <si>
    <t>Konečný rozpočet r. 2017 ÚVGZ AV ČR, v. v. i.  (schválený Radou ÚVGZ dne 10. 04. 2018)</t>
  </si>
  <si>
    <t>Návrh rozpočtu r. 2018 ÚVGZ AV ČR, v. v. i.  (schválený Radou ÚVGZ dne 10. 04. 2018)</t>
  </si>
  <si>
    <t xml:space="preserve"> (schválený Radou ÚVGZ dne 10. 04.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</si>
</sst>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u/>
      <sz val="11"/>
      <name val="Arial"/>
      <family val="2"/>
      <charset val="238"/>
    </font>
    <font>
      <sz val="11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1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 CE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1"/>
    <xf numFmtId="0" fontId="2" fillId="0" borderId="0" xfId="1" applyFont="1"/>
    <xf numFmtId="3" fontId="1" fillId="0" borderId="0" xfId="1" applyNumberFormat="1"/>
    <xf numFmtId="2" fontId="3" fillId="0" borderId="1" xfId="1" applyNumberFormat="1" applyFont="1" applyBorder="1" applyAlignment="1" applyProtection="1">
      <alignment horizontal="center"/>
    </xf>
    <xf numFmtId="0" fontId="4" fillId="0" borderId="2" xfId="1" applyFont="1" applyBorder="1" applyAlignment="1">
      <alignment horizontal="center" wrapText="1"/>
    </xf>
    <xf numFmtId="3" fontId="4" fillId="0" borderId="3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Protection="1">
      <protection hidden="1"/>
    </xf>
    <xf numFmtId="2" fontId="6" fillId="0" borderId="4" xfId="1" applyNumberFormat="1" applyFont="1" applyBorder="1" applyProtection="1"/>
    <xf numFmtId="0" fontId="1" fillId="0" borderId="0" xfId="1" applyFill="1" applyAlignment="1">
      <alignment wrapText="1"/>
    </xf>
    <xf numFmtId="2" fontId="6" fillId="0" borderId="5" xfId="1" applyNumberFormat="1" applyFont="1" applyBorder="1" applyProtection="1"/>
    <xf numFmtId="3" fontId="7" fillId="0" borderId="3" xfId="1" applyNumberFormat="1" applyFont="1" applyFill="1" applyBorder="1"/>
    <xf numFmtId="0" fontId="1" fillId="0" borderId="0" xfId="1" applyFont="1"/>
    <xf numFmtId="3" fontId="6" fillId="0" borderId="6" xfId="1" applyNumberFormat="1" applyFont="1" applyFill="1" applyBorder="1" applyProtection="1">
      <protection hidden="1"/>
    </xf>
    <xf numFmtId="2" fontId="10" fillId="0" borderId="5" xfId="1" applyNumberFormat="1" applyFont="1" applyBorder="1" applyProtection="1"/>
    <xf numFmtId="3" fontId="10" fillId="0" borderId="6" xfId="1" applyNumberFormat="1" applyFont="1" applyFill="1" applyBorder="1" applyProtection="1">
      <protection hidden="1"/>
    </xf>
    <xf numFmtId="0" fontId="1" fillId="0" borderId="0" xfId="1" applyFont="1" applyFill="1"/>
    <xf numFmtId="3" fontId="4" fillId="0" borderId="3" xfId="1" applyNumberFormat="1" applyFont="1" applyFill="1" applyBorder="1"/>
    <xf numFmtId="0" fontId="1" fillId="0" borderId="0" xfId="1" applyFill="1"/>
    <xf numFmtId="2" fontId="11" fillId="0" borderId="8" xfId="1" applyNumberFormat="1" applyFont="1" applyBorder="1" applyProtection="1"/>
    <xf numFmtId="3" fontId="4" fillId="0" borderId="2" xfId="1" applyNumberFormat="1" applyFont="1" applyFill="1" applyBorder="1"/>
    <xf numFmtId="2" fontId="5" fillId="0" borderId="1" xfId="1" applyNumberFormat="1" applyFont="1" applyBorder="1" applyProtection="1"/>
    <xf numFmtId="2" fontId="13" fillId="0" borderId="5" xfId="1" applyNumberFormat="1" applyFont="1" applyBorder="1" applyProtection="1"/>
    <xf numFmtId="2" fontId="14" fillId="0" borderId="5" xfId="1" applyNumberFormat="1" applyFont="1" applyBorder="1" applyProtection="1"/>
    <xf numFmtId="3" fontId="5" fillId="0" borderId="2" xfId="1" applyNumberFormat="1" applyFont="1" applyFill="1" applyBorder="1" applyAlignment="1" applyProtection="1">
      <alignment horizontal="right"/>
      <protection hidden="1"/>
    </xf>
    <xf numFmtId="3" fontId="1" fillId="0" borderId="0" xfId="1" applyNumberFormat="1" applyFont="1" applyFill="1"/>
    <xf numFmtId="2" fontId="10" fillId="0" borderId="1" xfId="1" applyNumberFormat="1" applyFont="1" applyBorder="1" applyProtection="1"/>
    <xf numFmtId="3" fontId="4" fillId="0" borderId="2" xfId="1" applyNumberFormat="1" applyFont="1" applyBorder="1"/>
    <xf numFmtId="3" fontId="1" fillId="0" borderId="3" xfId="1" applyNumberFormat="1" applyFont="1" applyFill="1" applyBorder="1"/>
    <xf numFmtId="2" fontId="13" fillId="0" borderId="10" xfId="1" applyNumberFormat="1" applyFont="1" applyFill="1" applyBorder="1" applyProtection="1"/>
    <xf numFmtId="0" fontId="16" fillId="0" borderId="0" xfId="1" applyFont="1"/>
    <xf numFmtId="2" fontId="11" fillId="0" borderId="1" xfId="1" applyNumberFormat="1" applyFont="1" applyBorder="1" applyProtection="1"/>
    <xf numFmtId="3" fontId="17" fillId="0" borderId="2" xfId="1" applyNumberFormat="1" applyFont="1" applyBorder="1"/>
    <xf numFmtId="3" fontId="17" fillId="0" borderId="0" xfId="1" applyNumberFormat="1" applyFont="1" applyBorder="1"/>
    <xf numFmtId="2" fontId="4" fillId="0" borderId="5" xfId="1" applyNumberFormat="1" applyFont="1" applyBorder="1" applyProtection="1"/>
    <xf numFmtId="3" fontId="1" fillId="0" borderId="3" xfId="1" applyNumberFormat="1" applyFill="1" applyBorder="1"/>
    <xf numFmtId="0" fontId="1" fillId="0" borderId="0" xfId="1" applyFill="1" applyBorder="1" applyAlignment="1">
      <alignment wrapText="1"/>
    </xf>
    <xf numFmtId="3" fontId="4" fillId="3" borderId="1" xfId="1" applyNumberFormat="1" applyFont="1" applyFill="1" applyBorder="1"/>
    <xf numFmtId="3" fontId="4" fillId="3" borderId="0" xfId="1" applyNumberFormat="1" applyFont="1" applyFill="1" applyBorder="1"/>
    <xf numFmtId="3" fontId="18" fillId="0" borderId="0" xfId="1" applyNumberFormat="1" applyFont="1" applyFill="1" applyBorder="1" applyProtection="1">
      <protection hidden="1"/>
    </xf>
    <xf numFmtId="3" fontId="7" fillId="0" borderId="0" xfId="1" applyNumberFormat="1" applyFont="1" applyFill="1" applyBorder="1"/>
    <xf numFmtId="2" fontId="11" fillId="0" borderId="1" xfId="1" applyNumberFormat="1" applyFont="1" applyBorder="1" applyAlignment="1" applyProtection="1">
      <alignment wrapText="1"/>
    </xf>
    <xf numFmtId="3" fontId="4" fillId="0" borderId="0" xfId="1" applyNumberFormat="1" applyFont="1" applyFill="1" applyBorder="1"/>
    <xf numFmtId="3" fontId="1" fillId="0" borderId="0" xfId="1" applyNumberFormat="1" applyFont="1" applyFill="1" applyBorder="1"/>
    <xf numFmtId="3" fontId="6" fillId="0" borderId="0" xfId="1" applyNumberFormat="1" applyFont="1" applyFill="1" applyBorder="1" applyProtection="1">
      <protection hidden="1"/>
    </xf>
    <xf numFmtId="3" fontId="13" fillId="0" borderId="0" xfId="1" applyNumberFormat="1" applyFont="1" applyFill="1" applyBorder="1" applyProtection="1">
      <protection hidden="1"/>
    </xf>
    <xf numFmtId="3" fontId="12" fillId="3" borderId="0" xfId="1" applyNumberFormat="1" applyFont="1" applyFill="1" applyBorder="1" applyProtection="1">
      <protection hidden="1"/>
    </xf>
    <xf numFmtId="3" fontId="9" fillId="0" borderId="0" xfId="1" applyNumberFormat="1" applyFont="1" applyFill="1" applyBorder="1"/>
    <xf numFmtId="3" fontId="10" fillId="0" borderId="0" xfId="1" applyNumberFormat="1" applyFont="1" applyFill="1" applyBorder="1" applyProtection="1">
      <protection hidden="1"/>
    </xf>
    <xf numFmtId="3" fontId="12" fillId="0" borderId="0" xfId="1" applyNumberFormat="1" applyFont="1" applyFill="1" applyBorder="1" applyProtection="1">
      <protection hidden="1"/>
    </xf>
    <xf numFmtId="3" fontId="19" fillId="0" borderId="0" xfId="1" applyNumberFormat="1" applyFont="1" applyFill="1" applyBorder="1"/>
    <xf numFmtId="3" fontId="5" fillId="0" borderId="0" xfId="1" applyNumberFormat="1" applyFont="1" applyFill="1" applyBorder="1" applyProtection="1">
      <protection hidden="1"/>
    </xf>
    <xf numFmtId="3" fontId="1" fillId="4" borderId="0" xfId="1" applyNumberFormat="1" applyFont="1" applyFill="1" applyBorder="1"/>
    <xf numFmtId="3" fontId="5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Border="1" applyAlignment="1">
      <alignment horizontal="center" wrapText="1"/>
    </xf>
    <xf numFmtId="3" fontId="1" fillId="0" borderId="0" xfId="1" applyNumberFormat="1" applyBorder="1"/>
    <xf numFmtId="3" fontId="4" fillId="0" borderId="0" xfId="1" applyNumberFormat="1" applyFont="1" applyBorder="1"/>
    <xf numFmtId="3" fontId="1" fillId="0" borderId="0" xfId="1" applyNumberFormat="1" applyFill="1" applyBorder="1"/>
    <xf numFmtId="3" fontId="11" fillId="2" borderId="0" xfId="1" applyNumberFormat="1" applyFont="1" applyFill="1" applyBorder="1" applyProtection="1"/>
    <xf numFmtId="3" fontId="17" fillId="0" borderId="0" xfId="1" applyNumberFormat="1" applyFont="1" applyFill="1" applyBorder="1"/>
    <xf numFmtId="3" fontId="1" fillId="0" borderId="0" xfId="1" applyNumberFormat="1" applyFont="1" applyBorder="1" applyProtection="1"/>
    <xf numFmtId="3" fontId="1" fillId="0" borderId="0" xfId="1" applyNumberFormat="1" applyFont="1" applyBorder="1"/>
    <xf numFmtId="2" fontId="11" fillId="0" borderId="8" xfId="1" applyNumberFormat="1" applyFont="1" applyBorder="1" applyAlignment="1" applyProtection="1">
      <alignment wrapText="1"/>
    </xf>
    <xf numFmtId="2" fontId="6" fillId="0" borderId="8" xfId="1" applyNumberFormat="1" applyFont="1" applyBorder="1" applyProtection="1"/>
    <xf numFmtId="3" fontId="6" fillId="0" borderId="1" xfId="1" applyNumberFormat="1" applyFont="1" applyFill="1" applyBorder="1" applyProtection="1">
      <protection hidden="1"/>
    </xf>
    <xf numFmtId="2" fontId="13" fillId="0" borderId="9" xfId="1" applyNumberFormat="1" applyFont="1" applyBorder="1" applyProtection="1"/>
    <xf numFmtId="3" fontId="4" fillId="0" borderId="1" xfId="1" applyNumberFormat="1" applyFont="1" applyFill="1" applyBorder="1"/>
    <xf numFmtId="2" fontId="13" fillId="0" borderId="9" xfId="1" applyNumberFormat="1" applyFont="1" applyFill="1" applyBorder="1" applyProtection="1"/>
    <xf numFmtId="2" fontId="1" fillId="0" borderId="1" xfId="1" applyNumberFormat="1" applyBorder="1" applyProtection="1"/>
    <xf numFmtId="2" fontId="11" fillId="3" borderId="1" xfId="1" applyNumberFormat="1" applyFont="1" applyFill="1" applyBorder="1" applyProtection="1"/>
    <xf numFmtId="2" fontId="6" fillId="0" borderId="11" xfId="1" applyNumberFormat="1" applyFont="1" applyBorder="1" applyProtection="1"/>
    <xf numFmtId="2" fontId="6" fillId="0" borderId="12" xfId="1" applyNumberFormat="1" applyFont="1" applyBorder="1" applyProtection="1"/>
    <xf numFmtId="2" fontId="6" fillId="0" borderId="13" xfId="1" applyNumberFormat="1" applyFont="1" applyBorder="1" applyProtection="1"/>
    <xf numFmtId="2" fontId="10" fillId="0" borderId="13" xfId="1" applyNumberFormat="1" applyFont="1" applyBorder="1" applyProtection="1"/>
    <xf numFmtId="2" fontId="10" fillId="0" borderId="13" xfId="1" applyNumberFormat="1" applyFont="1" applyFill="1" applyBorder="1" applyProtection="1"/>
    <xf numFmtId="3" fontId="7" fillId="0" borderId="14" xfId="1" applyNumberFormat="1" applyFont="1" applyFill="1" applyBorder="1"/>
    <xf numFmtId="3" fontId="7" fillId="0" borderId="9" xfId="1" applyNumberFormat="1" applyFont="1" applyFill="1" applyBorder="1"/>
    <xf numFmtId="3" fontId="6" fillId="0" borderId="5" xfId="1" applyNumberFormat="1" applyFont="1" applyFill="1" applyBorder="1" applyProtection="1">
      <protection hidden="1"/>
    </xf>
    <xf numFmtId="3" fontId="10" fillId="0" borderId="5" xfId="1" applyNumberFormat="1" applyFont="1" applyFill="1" applyBorder="1" applyProtection="1">
      <protection hidden="1"/>
    </xf>
    <xf numFmtId="3" fontId="4" fillId="0" borderId="9" xfId="1" applyNumberFormat="1" applyFont="1" applyFill="1" applyBorder="1"/>
    <xf numFmtId="3" fontId="7" fillId="0" borderId="7" xfId="1" applyNumberFormat="1" applyFont="1" applyFill="1" applyBorder="1"/>
    <xf numFmtId="3" fontId="9" fillId="0" borderId="9" xfId="1" applyNumberFormat="1" applyFont="1" applyFill="1" applyBorder="1"/>
    <xf numFmtId="0" fontId="21" fillId="0" borderId="0" xfId="2" applyNumberFormat="1" applyFont="1" applyFill="1" applyBorder="1" applyAlignment="1" applyProtection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2" applyNumberFormat="1" applyFont="1" applyFill="1" applyBorder="1" applyAlignment="1" applyProtection="1">
      <alignment horizontal="center" wrapText="1"/>
    </xf>
    <xf numFmtId="0" fontId="25" fillId="0" borderId="0" xfId="2" applyNumberFormat="1" applyFont="1" applyFill="1" applyBorder="1" applyAlignment="1" applyProtection="1">
      <alignment horizontal="left"/>
    </xf>
    <xf numFmtId="0" fontId="26" fillId="0" borderId="15" xfId="0" applyFont="1" applyBorder="1" applyAlignment="1">
      <alignment horizontal="center" vertical="center"/>
    </xf>
    <xf numFmtId="0" fontId="27" fillId="0" borderId="16" xfId="2" applyNumberFormat="1" applyFont="1" applyFill="1" applyBorder="1" applyAlignment="1" applyProtection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8" xfId="0" applyFont="1" applyBorder="1"/>
    <xf numFmtId="0" fontId="21" fillId="0" borderId="19" xfId="2" applyNumberFormat="1" applyFont="1" applyFill="1" applyBorder="1" applyAlignment="1" applyProtection="1">
      <alignment horizontal="center" wrapText="1"/>
    </xf>
    <xf numFmtId="0" fontId="28" fillId="0" borderId="19" xfId="2" applyNumberFormat="1" applyFont="1" applyFill="1" applyBorder="1" applyAlignment="1" applyProtection="1">
      <alignment horizontal="center" wrapText="1"/>
    </xf>
    <xf numFmtId="0" fontId="29" fillId="0" borderId="19" xfId="2" applyNumberFormat="1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3" fontId="0" fillId="4" borderId="22" xfId="0" applyNumberFormat="1" applyFont="1" applyFill="1" applyBorder="1" applyAlignment="1">
      <alignment horizontal="right"/>
    </xf>
    <xf numFmtId="3" fontId="0" fillId="4" borderId="22" xfId="0" applyNumberFormat="1" applyFont="1" applyFill="1" applyBorder="1"/>
    <xf numFmtId="0" fontId="24" fillId="4" borderId="22" xfId="0" applyFont="1" applyFill="1" applyBorder="1"/>
    <xf numFmtId="0" fontId="24" fillId="4" borderId="23" xfId="0" applyFont="1" applyFill="1" applyBorder="1"/>
    <xf numFmtId="0" fontId="23" fillId="0" borderId="15" xfId="0" applyFont="1" applyBorder="1" applyAlignment="1">
      <alignment horizontal="left" vertical="center"/>
    </xf>
    <xf numFmtId="49" fontId="29" fillId="0" borderId="16" xfId="2" applyNumberFormat="1" applyFont="1" applyFill="1" applyBorder="1" applyAlignment="1" applyProtection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3" fontId="0" fillId="0" borderId="16" xfId="2" applyNumberFormat="1" applyFont="1" applyFill="1" applyBorder="1" applyAlignment="1" applyProtection="1">
      <alignment horizontal="right"/>
    </xf>
    <xf numFmtId="3" fontId="0" fillId="0" borderId="16" xfId="2" applyNumberFormat="1" applyFont="1" applyFill="1" applyBorder="1" applyAlignment="1" applyProtection="1"/>
    <xf numFmtId="0" fontId="24" fillId="0" borderId="16" xfId="0" applyFont="1" applyBorder="1"/>
    <xf numFmtId="0" fontId="24" fillId="0" borderId="17" xfId="0" applyFont="1" applyBorder="1"/>
    <xf numFmtId="0" fontId="24" fillId="0" borderId="21" xfId="0" applyFont="1" applyBorder="1" applyAlignment="1">
      <alignment horizontal="left" vertical="center"/>
    </xf>
    <xf numFmtId="49" fontId="28" fillId="0" borderId="22" xfId="2" applyNumberFormat="1" applyFont="1" applyFill="1" applyBorder="1" applyAlignment="1" applyProtection="1">
      <alignment horizontal="left" vertical="center" wrapText="1"/>
    </xf>
    <xf numFmtId="0" fontId="24" fillId="0" borderId="22" xfId="0" applyFont="1" applyBorder="1" applyAlignment="1">
      <alignment horizontal="center" vertical="center"/>
    </xf>
    <xf numFmtId="3" fontId="0" fillId="0" borderId="22" xfId="2" applyNumberFormat="1" applyFont="1" applyFill="1" applyBorder="1" applyAlignment="1" applyProtection="1">
      <alignment horizontal="right"/>
    </xf>
    <xf numFmtId="3" fontId="0" fillId="0" borderId="22" xfId="2" applyNumberFormat="1" applyFont="1" applyFill="1" applyBorder="1" applyAlignment="1" applyProtection="1"/>
    <xf numFmtId="0" fontId="24" fillId="0" borderId="22" xfId="0" applyFont="1" applyBorder="1"/>
    <xf numFmtId="0" fontId="24" fillId="0" borderId="23" xfId="0" applyFont="1" applyBorder="1"/>
    <xf numFmtId="0" fontId="23" fillId="0" borderId="24" xfId="0" applyFont="1" applyBorder="1" applyAlignment="1">
      <alignment horizontal="left" vertical="center"/>
    </xf>
    <xf numFmtId="49" fontId="29" fillId="0" borderId="25" xfId="2" applyNumberFormat="1" applyFont="1" applyFill="1" applyBorder="1" applyAlignment="1" applyProtection="1">
      <alignment horizontal="left" vertical="center" wrapText="1"/>
    </xf>
    <xf numFmtId="0" fontId="29" fillId="0" borderId="25" xfId="2" applyNumberFormat="1" applyFont="1" applyFill="1" applyBorder="1" applyAlignment="1" applyProtection="1">
      <alignment horizontal="center" vertical="center"/>
    </xf>
    <xf numFmtId="3" fontId="0" fillId="0" borderId="25" xfId="0" applyNumberFormat="1" applyFont="1" applyBorder="1" applyAlignment="1">
      <alignment horizontal="right"/>
    </xf>
    <xf numFmtId="3" fontId="0" fillId="0" borderId="25" xfId="2" applyNumberFormat="1" applyFont="1" applyFill="1" applyBorder="1" applyAlignment="1" applyProtection="1">
      <alignment horizontal="left"/>
    </xf>
    <xf numFmtId="0" fontId="24" fillId="0" borderId="25" xfId="0" applyFont="1" applyBorder="1"/>
    <xf numFmtId="0" fontId="24" fillId="0" borderId="26" xfId="0" applyFont="1" applyBorder="1"/>
    <xf numFmtId="0" fontId="23" fillId="0" borderId="25" xfId="0" applyFont="1" applyBorder="1" applyAlignment="1">
      <alignment horizontal="center" vertical="center"/>
    </xf>
    <xf numFmtId="3" fontId="0" fillId="0" borderId="25" xfId="2" applyNumberFormat="1" applyFont="1" applyFill="1" applyBorder="1" applyAlignment="1" applyProtection="1">
      <alignment horizontal="right"/>
    </xf>
    <xf numFmtId="3" fontId="0" fillId="0" borderId="16" xfId="2" applyNumberFormat="1" applyFont="1" applyFill="1" applyBorder="1" applyAlignment="1" applyProtection="1">
      <alignment horizontal="right" vertical="center"/>
    </xf>
    <xf numFmtId="3" fontId="0" fillId="0" borderId="25" xfId="2" applyNumberFormat="1" applyFont="1" applyFill="1" applyBorder="1" applyAlignment="1" applyProtection="1">
      <alignment horizontal="right" vertical="center"/>
    </xf>
    <xf numFmtId="3" fontId="0" fillId="0" borderId="25" xfId="2" applyNumberFormat="1" applyFont="1" applyFill="1" applyBorder="1" applyAlignment="1" applyProtection="1"/>
    <xf numFmtId="49" fontId="28" fillId="0" borderId="22" xfId="2" applyNumberFormat="1" applyFont="1" applyFill="1" applyBorder="1" applyAlignment="1" applyProtection="1">
      <alignment horizontal="left" vertical="center"/>
    </xf>
    <xf numFmtId="0" fontId="23" fillId="0" borderId="22" xfId="0" applyFont="1" applyBorder="1" applyAlignment="1">
      <alignment horizontal="center" vertical="center"/>
    </xf>
    <xf numFmtId="49" fontId="29" fillId="0" borderId="16" xfId="2" applyNumberFormat="1" applyFont="1" applyFill="1" applyBorder="1" applyAlignment="1" applyProtection="1">
      <alignment horizontal="left" vertical="top" wrapText="1"/>
    </xf>
    <xf numFmtId="3" fontId="0" fillId="0" borderId="27" xfId="2" applyNumberFormat="1" applyFont="1" applyFill="1" applyBorder="1" applyAlignment="1" applyProtection="1">
      <alignment horizontal="right" vertical="center"/>
    </xf>
    <xf numFmtId="0" fontId="24" fillId="0" borderId="28" xfId="0" applyFont="1" applyBorder="1" applyAlignment="1">
      <alignment horizontal="left" vertical="center"/>
    </xf>
    <xf numFmtId="0" fontId="28" fillId="0" borderId="29" xfId="2" applyNumberFormat="1" applyFont="1" applyFill="1" applyBorder="1" applyAlignment="1" applyProtection="1">
      <alignment vertical="center" wrapText="1"/>
    </xf>
    <xf numFmtId="0" fontId="28" fillId="0" borderId="29" xfId="2" applyNumberFormat="1" applyFont="1" applyFill="1" applyBorder="1" applyAlignment="1" applyProtection="1">
      <alignment horizontal="center" vertical="center"/>
    </xf>
    <xf numFmtId="3" fontId="0" fillId="0" borderId="29" xfId="2" applyNumberFormat="1" applyFont="1" applyFill="1" applyBorder="1" applyAlignment="1" applyProtection="1">
      <alignment horizontal="right" vertical="center"/>
    </xf>
    <xf numFmtId="0" fontId="24" fillId="0" borderId="29" xfId="0" applyFont="1" applyBorder="1"/>
    <xf numFmtId="0" fontId="24" fillId="0" borderId="30" xfId="0" applyFont="1" applyBorder="1"/>
    <xf numFmtId="3" fontId="0" fillId="0" borderId="29" xfId="2" applyNumberFormat="1" applyFont="1" applyFill="1" applyBorder="1" applyAlignment="1" applyProtection="1">
      <alignment horizontal="left"/>
    </xf>
    <xf numFmtId="0" fontId="28" fillId="0" borderId="22" xfId="2" applyNumberFormat="1" applyFont="1" applyFill="1" applyBorder="1" applyAlignment="1" applyProtection="1">
      <alignment vertical="center" wrapText="1"/>
    </xf>
    <xf numFmtId="0" fontId="28" fillId="0" borderId="22" xfId="2" applyNumberFormat="1" applyFont="1" applyFill="1" applyBorder="1" applyAlignment="1" applyProtection="1">
      <alignment horizontal="center" vertical="center"/>
    </xf>
    <xf numFmtId="3" fontId="0" fillId="0" borderId="19" xfId="2" applyNumberFormat="1" applyFont="1" applyFill="1" applyBorder="1" applyAlignment="1" applyProtection="1">
      <alignment horizontal="right" vertical="center"/>
    </xf>
    <xf numFmtId="3" fontId="0" fillId="0" borderId="22" xfId="2" applyNumberFormat="1" applyFont="1" applyFill="1" applyBorder="1" applyAlignment="1" applyProtection="1">
      <alignment horizontal="left"/>
    </xf>
    <xf numFmtId="0" fontId="23" fillId="5" borderId="31" xfId="0" applyFont="1" applyFill="1" applyBorder="1" applyAlignment="1">
      <alignment horizontal="center" vertical="center"/>
    </xf>
    <xf numFmtId="49" fontId="29" fillId="5" borderId="27" xfId="2" applyNumberFormat="1" applyFont="1" applyFill="1" applyBorder="1" applyAlignment="1" applyProtection="1">
      <alignment horizontal="center" vertical="center" wrapText="1"/>
    </xf>
    <xf numFmtId="0" fontId="24" fillId="5" borderId="27" xfId="0" applyFont="1" applyFill="1" applyBorder="1" applyAlignment="1">
      <alignment horizontal="center" vertical="center"/>
    </xf>
    <xf numFmtId="3" fontId="0" fillId="5" borderId="27" xfId="2" applyNumberFormat="1" applyFont="1" applyFill="1" applyBorder="1" applyAlignment="1" applyProtection="1">
      <alignment horizontal="right"/>
    </xf>
    <xf numFmtId="3" fontId="0" fillId="5" borderId="27" xfId="2" applyNumberFormat="1" applyFont="1" applyFill="1" applyBorder="1" applyAlignment="1" applyProtection="1"/>
    <xf numFmtId="0" fontId="24" fillId="5" borderId="27" xfId="0" applyFont="1" applyFill="1" applyBorder="1"/>
    <xf numFmtId="0" fontId="24" fillId="5" borderId="32" xfId="0" applyFont="1" applyFill="1" applyBorder="1"/>
    <xf numFmtId="49" fontId="29" fillId="0" borderId="25" xfId="2" applyNumberFormat="1" applyFont="1" applyFill="1" applyBorder="1" applyAlignment="1" applyProtection="1">
      <alignment horizontal="left" vertical="top" wrapText="1"/>
    </xf>
    <xf numFmtId="3" fontId="0" fillId="0" borderId="25" xfId="2" applyNumberFormat="1" applyFont="1" applyFill="1" applyBorder="1" applyAlignment="1" applyProtection="1">
      <alignment wrapText="1"/>
    </xf>
    <xf numFmtId="0" fontId="24" fillId="0" borderId="18" xfId="0" applyFont="1" applyBorder="1" applyAlignment="1">
      <alignment horizontal="left" vertical="center"/>
    </xf>
    <xf numFmtId="0" fontId="28" fillId="0" borderId="19" xfId="2" applyNumberFormat="1" applyFont="1" applyFill="1" applyBorder="1" applyAlignment="1" applyProtection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3" fontId="0" fillId="0" borderId="19" xfId="2" applyNumberFormat="1" applyFont="1" applyFill="1" applyBorder="1" applyAlignment="1" applyProtection="1">
      <alignment horizontal="right"/>
    </xf>
    <xf numFmtId="3" fontId="0" fillId="0" borderId="19" xfId="2" applyNumberFormat="1" applyFont="1" applyFill="1" applyBorder="1" applyAlignment="1" applyProtection="1">
      <alignment wrapText="1"/>
    </xf>
    <xf numFmtId="0" fontId="24" fillId="0" borderId="19" xfId="0" applyFont="1" applyBorder="1"/>
    <xf numFmtId="0" fontId="24" fillId="0" borderId="20" xfId="0" applyFont="1" applyBorder="1"/>
    <xf numFmtId="0" fontId="28" fillId="0" borderId="29" xfId="2" applyNumberFormat="1" applyFont="1" applyFill="1" applyBorder="1" applyAlignment="1" applyProtection="1">
      <alignment horizontal="left" vertical="center" wrapText="1"/>
    </xf>
    <xf numFmtId="0" fontId="24" fillId="0" borderId="29" xfId="0" applyFont="1" applyBorder="1" applyAlignment="1">
      <alignment horizontal="center" vertical="center"/>
    </xf>
    <xf numFmtId="3" fontId="0" fillId="0" borderId="29" xfId="2" applyNumberFormat="1" applyFont="1" applyFill="1" applyBorder="1" applyAlignment="1" applyProtection="1">
      <alignment horizontal="right"/>
    </xf>
    <xf numFmtId="3" fontId="0" fillId="0" borderId="29" xfId="2" applyNumberFormat="1" applyFont="1" applyFill="1" applyBorder="1" applyAlignment="1" applyProtection="1">
      <alignment wrapText="1"/>
    </xf>
    <xf numFmtId="0" fontId="28" fillId="0" borderId="22" xfId="2" applyNumberFormat="1" applyFont="1" applyFill="1" applyBorder="1" applyAlignment="1" applyProtection="1">
      <alignment horizontal="left" vertical="center" wrapText="1"/>
    </xf>
    <xf numFmtId="3" fontId="0" fillId="0" borderId="22" xfId="2" applyNumberFormat="1" applyFont="1" applyFill="1" applyBorder="1" applyAlignment="1" applyProtection="1">
      <alignment wrapText="1"/>
    </xf>
    <xf numFmtId="0" fontId="23" fillId="0" borderId="18" xfId="0" applyFont="1" applyBorder="1" applyAlignment="1">
      <alignment horizontal="left" vertical="center"/>
    </xf>
    <xf numFmtId="49" fontId="29" fillId="0" borderId="19" xfId="2" applyNumberFormat="1" applyFont="1" applyFill="1" applyBorder="1" applyAlignment="1" applyProtection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3" fontId="0" fillId="0" borderId="19" xfId="2" applyNumberFormat="1" applyFont="1" applyFill="1" applyBorder="1" applyAlignment="1" applyProtection="1"/>
    <xf numFmtId="3" fontId="0" fillId="0" borderId="29" xfId="2" applyNumberFormat="1" applyFont="1" applyFill="1" applyBorder="1" applyAlignment="1" applyProtection="1"/>
    <xf numFmtId="0" fontId="28" fillId="0" borderId="29" xfId="2" applyNumberFormat="1" applyFont="1" applyFill="1" applyBorder="1" applyAlignment="1" applyProtection="1">
      <alignment horizontal="left" vertical="top" wrapText="1"/>
    </xf>
    <xf numFmtId="49" fontId="28" fillId="0" borderId="19" xfId="2" applyNumberFormat="1" applyFont="1" applyFill="1" applyBorder="1" applyAlignment="1" applyProtection="1">
      <alignment horizontal="left" vertical="center" wrapText="1"/>
    </xf>
    <xf numFmtId="3" fontId="0" fillId="0" borderId="33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24" fillId="6" borderId="24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3" fontId="0" fillId="6" borderId="25" xfId="0" applyNumberFormat="1" applyFont="1" applyFill="1" applyBorder="1" applyAlignment="1">
      <alignment horizontal="right"/>
    </xf>
    <xf numFmtId="0" fontId="24" fillId="6" borderId="25" xfId="0" applyFont="1" applyFill="1" applyBorder="1"/>
    <xf numFmtId="0" fontId="24" fillId="6" borderId="26" xfId="0" applyFont="1" applyFill="1" applyBorder="1"/>
    <xf numFmtId="0" fontId="20" fillId="0" borderId="0" xfId="0" applyFont="1"/>
    <xf numFmtId="0" fontId="23" fillId="0" borderId="34" xfId="0" applyFont="1" applyFill="1" applyBorder="1" applyAlignment="1">
      <alignment horizontal="left" vertical="center"/>
    </xf>
    <xf numFmtId="0" fontId="29" fillId="0" borderId="35" xfId="2" applyNumberFormat="1" applyFont="1" applyFill="1" applyBorder="1" applyAlignment="1" applyProtection="1">
      <alignment horizontal="left" vertical="center"/>
    </xf>
    <xf numFmtId="0" fontId="23" fillId="0" borderId="35" xfId="0" applyFont="1" applyBorder="1"/>
    <xf numFmtId="0" fontId="24" fillId="0" borderId="36" xfId="0" applyFont="1" applyBorder="1"/>
    <xf numFmtId="0" fontId="23" fillId="0" borderId="34" xfId="0" applyFont="1" applyBorder="1" applyAlignment="1">
      <alignment horizontal="left"/>
    </xf>
    <xf numFmtId="0" fontId="24" fillId="0" borderId="35" xfId="0" applyFont="1" applyBorder="1"/>
    <xf numFmtId="0" fontId="24" fillId="0" borderId="37" xfId="0" applyFont="1" applyBorder="1"/>
    <xf numFmtId="0" fontId="24" fillId="0" borderId="0" xfId="0" applyFont="1" applyBorder="1"/>
    <xf numFmtId="0" fontId="24" fillId="0" borderId="3" xfId="0" applyFont="1" applyBorder="1"/>
    <xf numFmtId="0" fontId="24" fillId="0" borderId="11" xfId="0" applyFont="1" applyBorder="1"/>
    <xf numFmtId="0" fontId="24" fillId="0" borderId="38" xfId="0" applyFont="1" applyBorder="1"/>
    <xf numFmtId="0" fontId="24" fillId="0" borderId="39" xfId="0" applyFont="1" applyBorder="1"/>
    <xf numFmtId="0" fontId="24" fillId="0" borderId="3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</cellXfs>
  <cellStyles count="3">
    <cellStyle name="Čárka" xfId="2" builtinId="3"/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0"/>
  <sheetViews>
    <sheetView tabSelected="1" workbookViewId="0">
      <selection activeCell="O24" sqref="O24"/>
    </sheetView>
  </sheetViews>
  <sheetFormatPr defaultRowHeight="12.75" x14ac:dyDescent="0.2"/>
  <cols>
    <col min="1" max="1" width="9.42578125" style="1" customWidth="1"/>
    <col min="2" max="2" width="59.85546875" style="1" customWidth="1"/>
    <col min="3" max="3" width="10.42578125" style="3" customWidth="1"/>
    <col min="4" max="4" width="50.140625" style="1" hidden="1" customWidth="1"/>
    <col min="5" max="5" width="23.5703125" style="1" customWidth="1"/>
    <col min="6" max="246" width="9.140625" style="1"/>
    <col min="247" max="247" width="9.42578125" style="1" customWidth="1"/>
    <col min="248" max="248" width="67.28515625" style="1" customWidth="1"/>
    <col min="249" max="249" width="13.28515625" style="1" customWidth="1"/>
    <col min="250" max="502" width="9.140625" style="1"/>
    <col min="503" max="503" width="9.42578125" style="1" customWidth="1"/>
    <col min="504" max="504" width="67.28515625" style="1" customWidth="1"/>
    <col min="505" max="505" width="13.28515625" style="1" customWidth="1"/>
    <col min="506" max="758" width="9.140625" style="1"/>
    <col min="759" max="759" width="9.42578125" style="1" customWidth="1"/>
    <col min="760" max="760" width="67.28515625" style="1" customWidth="1"/>
    <col min="761" max="761" width="13.28515625" style="1" customWidth="1"/>
    <col min="762" max="1014" width="9.140625" style="1"/>
    <col min="1015" max="1015" width="9.42578125" style="1" customWidth="1"/>
    <col min="1016" max="1016" width="67.28515625" style="1" customWidth="1"/>
    <col min="1017" max="1017" width="13.28515625" style="1" customWidth="1"/>
    <col min="1018" max="1270" width="9.140625" style="1"/>
    <col min="1271" max="1271" width="9.42578125" style="1" customWidth="1"/>
    <col min="1272" max="1272" width="67.28515625" style="1" customWidth="1"/>
    <col min="1273" max="1273" width="13.28515625" style="1" customWidth="1"/>
    <col min="1274" max="1526" width="9.140625" style="1"/>
    <col min="1527" max="1527" width="9.42578125" style="1" customWidth="1"/>
    <col min="1528" max="1528" width="67.28515625" style="1" customWidth="1"/>
    <col min="1529" max="1529" width="13.28515625" style="1" customWidth="1"/>
    <col min="1530" max="1782" width="9.140625" style="1"/>
    <col min="1783" max="1783" width="9.42578125" style="1" customWidth="1"/>
    <col min="1784" max="1784" width="67.28515625" style="1" customWidth="1"/>
    <col min="1785" max="1785" width="13.28515625" style="1" customWidth="1"/>
    <col min="1786" max="2038" width="9.140625" style="1"/>
    <col min="2039" max="2039" width="9.42578125" style="1" customWidth="1"/>
    <col min="2040" max="2040" width="67.28515625" style="1" customWidth="1"/>
    <col min="2041" max="2041" width="13.28515625" style="1" customWidth="1"/>
    <col min="2042" max="2294" width="9.140625" style="1"/>
    <col min="2295" max="2295" width="9.42578125" style="1" customWidth="1"/>
    <col min="2296" max="2296" width="67.28515625" style="1" customWidth="1"/>
    <col min="2297" max="2297" width="13.28515625" style="1" customWidth="1"/>
    <col min="2298" max="2550" width="9.140625" style="1"/>
    <col min="2551" max="2551" width="9.42578125" style="1" customWidth="1"/>
    <col min="2552" max="2552" width="67.28515625" style="1" customWidth="1"/>
    <col min="2553" max="2553" width="13.28515625" style="1" customWidth="1"/>
    <col min="2554" max="2806" width="9.140625" style="1"/>
    <col min="2807" max="2807" width="9.42578125" style="1" customWidth="1"/>
    <col min="2808" max="2808" width="67.28515625" style="1" customWidth="1"/>
    <col min="2809" max="2809" width="13.28515625" style="1" customWidth="1"/>
    <col min="2810" max="3062" width="9.140625" style="1"/>
    <col min="3063" max="3063" width="9.42578125" style="1" customWidth="1"/>
    <col min="3064" max="3064" width="67.28515625" style="1" customWidth="1"/>
    <col min="3065" max="3065" width="13.28515625" style="1" customWidth="1"/>
    <col min="3066" max="3318" width="9.140625" style="1"/>
    <col min="3319" max="3319" width="9.42578125" style="1" customWidth="1"/>
    <col min="3320" max="3320" width="67.28515625" style="1" customWidth="1"/>
    <col min="3321" max="3321" width="13.28515625" style="1" customWidth="1"/>
    <col min="3322" max="3574" width="9.140625" style="1"/>
    <col min="3575" max="3575" width="9.42578125" style="1" customWidth="1"/>
    <col min="3576" max="3576" width="67.28515625" style="1" customWidth="1"/>
    <col min="3577" max="3577" width="13.28515625" style="1" customWidth="1"/>
    <col min="3578" max="3830" width="9.140625" style="1"/>
    <col min="3831" max="3831" width="9.42578125" style="1" customWidth="1"/>
    <col min="3832" max="3832" width="67.28515625" style="1" customWidth="1"/>
    <col min="3833" max="3833" width="13.28515625" style="1" customWidth="1"/>
    <col min="3834" max="4086" width="9.140625" style="1"/>
    <col min="4087" max="4087" width="9.42578125" style="1" customWidth="1"/>
    <col min="4088" max="4088" width="67.28515625" style="1" customWidth="1"/>
    <col min="4089" max="4089" width="13.28515625" style="1" customWidth="1"/>
    <col min="4090" max="4342" width="9.140625" style="1"/>
    <col min="4343" max="4343" width="9.42578125" style="1" customWidth="1"/>
    <col min="4344" max="4344" width="67.28515625" style="1" customWidth="1"/>
    <col min="4345" max="4345" width="13.28515625" style="1" customWidth="1"/>
    <col min="4346" max="4598" width="9.140625" style="1"/>
    <col min="4599" max="4599" width="9.42578125" style="1" customWidth="1"/>
    <col min="4600" max="4600" width="67.28515625" style="1" customWidth="1"/>
    <col min="4601" max="4601" width="13.28515625" style="1" customWidth="1"/>
    <col min="4602" max="4854" width="9.140625" style="1"/>
    <col min="4855" max="4855" width="9.42578125" style="1" customWidth="1"/>
    <col min="4856" max="4856" width="67.28515625" style="1" customWidth="1"/>
    <col min="4857" max="4857" width="13.28515625" style="1" customWidth="1"/>
    <col min="4858" max="5110" width="9.140625" style="1"/>
    <col min="5111" max="5111" width="9.42578125" style="1" customWidth="1"/>
    <col min="5112" max="5112" width="67.28515625" style="1" customWidth="1"/>
    <col min="5113" max="5113" width="13.28515625" style="1" customWidth="1"/>
    <col min="5114" max="5366" width="9.140625" style="1"/>
    <col min="5367" max="5367" width="9.42578125" style="1" customWidth="1"/>
    <col min="5368" max="5368" width="67.28515625" style="1" customWidth="1"/>
    <col min="5369" max="5369" width="13.28515625" style="1" customWidth="1"/>
    <col min="5370" max="5622" width="9.140625" style="1"/>
    <col min="5623" max="5623" width="9.42578125" style="1" customWidth="1"/>
    <col min="5624" max="5624" width="67.28515625" style="1" customWidth="1"/>
    <col min="5625" max="5625" width="13.28515625" style="1" customWidth="1"/>
    <col min="5626" max="5878" width="9.140625" style="1"/>
    <col min="5879" max="5879" width="9.42578125" style="1" customWidth="1"/>
    <col min="5880" max="5880" width="67.28515625" style="1" customWidth="1"/>
    <col min="5881" max="5881" width="13.28515625" style="1" customWidth="1"/>
    <col min="5882" max="6134" width="9.140625" style="1"/>
    <col min="6135" max="6135" width="9.42578125" style="1" customWidth="1"/>
    <col min="6136" max="6136" width="67.28515625" style="1" customWidth="1"/>
    <col min="6137" max="6137" width="13.28515625" style="1" customWidth="1"/>
    <col min="6138" max="6390" width="9.140625" style="1"/>
    <col min="6391" max="6391" width="9.42578125" style="1" customWidth="1"/>
    <col min="6392" max="6392" width="67.28515625" style="1" customWidth="1"/>
    <col min="6393" max="6393" width="13.28515625" style="1" customWidth="1"/>
    <col min="6394" max="6646" width="9.140625" style="1"/>
    <col min="6647" max="6647" width="9.42578125" style="1" customWidth="1"/>
    <col min="6648" max="6648" width="67.28515625" style="1" customWidth="1"/>
    <col min="6649" max="6649" width="13.28515625" style="1" customWidth="1"/>
    <col min="6650" max="6902" width="9.140625" style="1"/>
    <col min="6903" max="6903" width="9.42578125" style="1" customWidth="1"/>
    <col min="6904" max="6904" width="67.28515625" style="1" customWidth="1"/>
    <col min="6905" max="6905" width="13.28515625" style="1" customWidth="1"/>
    <col min="6906" max="7158" width="9.140625" style="1"/>
    <col min="7159" max="7159" width="9.42578125" style="1" customWidth="1"/>
    <col min="7160" max="7160" width="67.28515625" style="1" customWidth="1"/>
    <col min="7161" max="7161" width="13.28515625" style="1" customWidth="1"/>
    <col min="7162" max="7414" width="9.140625" style="1"/>
    <col min="7415" max="7415" width="9.42578125" style="1" customWidth="1"/>
    <col min="7416" max="7416" width="67.28515625" style="1" customWidth="1"/>
    <col min="7417" max="7417" width="13.28515625" style="1" customWidth="1"/>
    <col min="7418" max="7670" width="9.140625" style="1"/>
    <col min="7671" max="7671" width="9.42578125" style="1" customWidth="1"/>
    <col min="7672" max="7672" width="67.28515625" style="1" customWidth="1"/>
    <col min="7673" max="7673" width="13.28515625" style="1" customWidth="1"/>
    <col min="7674" max="7926" width="9.140625" style="1"/>
    <col min="7927" max="7927" width="9.42578125" style="1" customWidth="1"/>
    <col min="7928" max="7928" width="67.28515625" style="1" customWidth="1"/>
    <col min="7929" max="7929" width="13.28515625" style="1" customWidth="1"/>
    <col min="7930" max="8182" width="9.140625" style="1"/>
    <col min="8183" max="8183" width="9.42578125" style="1" customWidth="1"/>
    <col min="8184" max="8184" width="67.28515625" style="1" customWidth="1"/>
    <col min="8185" max="8185" width="13.28515625" style="1" customWidth="1"/>
    <col min="8186" max="8438" width="9.140625" style="1"/>
    <col min="8439" max="8439" width="9.42578125" style="1" customWidth="1"/>
    <col min="8440" max="8440" width="67.28515625" style="1" customWidth="1"/>
    <col min="8441" max="8441" width="13.28515625" style="1" customWidth="1"/>
    <col min="8442" max="8694" width="9.140625" style="1"/>
    <col min="8695" max="8695" width="9.42578125" style="1" customWidth="1"/>
    <col min="8696" max="8696" width="67.28515625" style="1" customWidth="1"/>
    <col min="8697" max="8697" width="13.28515625" style="1" customWidth="1"/>
    <col min="8698" max="8950" width="9.140625" style="1"/>
    <col min="8951" max="8951" width="9.42578125" style="1" customWidth="1"/>
    <col min="8952" max="8952" width="67.28515625" style="1" customWidth="1"/>
    <col min="8953" max="8953" width="13.28515625" style="1" customWidth="1"/>
    <col min="8954" max="9206" width="9.140625" style="1"/>
    <col min="9207" max="9207" width="9.42578125" style="1" customWidth="1"/>
    <col min="9208" max="9208" width="67.28515625" style="1" customWidth="1"/>
    <col min="9209" max="9209" width="13.28515625" style="1" customWidth="1"/>
    <col min="9210" max="9462" width="9.140625" style="1"/>
    <col min="9463" max="9463" width="9.42578125" style="1" customWidth="1"/>
    <col min="9464" max="9464" width="67.28515625" style="1" customWidth="1"/>
    <col min="9465" max="9465" width="13.28515625" style="1" customWidth="1"/>
    <col min="9466" max="9718" width="9.140625" style="1"/>
    <col min="9719" max="9719" width="9.42578125" style="1" customWidth="1"/>
    <col min="9720" max="9720" width="67.28515625" style="1" customWidth="1"/>
    <col min="9721" max="9721" width="13.28515625" style="1" customWidth="1"/>
    <col min="9722" max="9974" width="9.140625" style="1"/>
    <col min="9975" max="9975" width="9.42578125" style="1" customWidth="1"/>
    <col min="9976" max="9976" width="67.28515625" style="1" customWidth="1"/>
    <col min="9977" max="9977" width="13.28515625" style="1" customWidth="1"/>
    <col min="9978" max="10230" width="9.140625" style="1"/>
    <col min="10231" max="10231" width="9.42578125" style="1" customWidth="1"/>
    <col min="10232" max="10232" width="67.28515625" style="1" customWidth="1"/>
    <col min="10233" max="10233" width="13.28515625" style="1" customWidth="1"/>
    <col min="10234" max="10486" width="9.140625" style="1"/>
    <col min="10487" max="10487" width="9.42578125" style="1" customWidth="1"/>
    <col min="10488" max="10488" width="67.28515625" style="1" customWidth="1"/>
    <col min="10489" max="10489" width="13.28515625" style="1" customWidth="1"/>
    <col min="10490" max="10742" width="9.140625" style="1"/>
    <col min="10743" max="10743" width="9.42578125" style="1" customWidth="1"/>
    <col min="10744" max="10744" width="67.28515625" style="1" customWidth="1"/>
    <col min="10745" max="10745" width="13.28515625" style="1" customWidth="1"/>
    <col min="10746" max="10998" width="9.140625" style="1"/>
    <col min="10999" max="10999" width="9.42578125" style="1" customWidth="1"/>
    <col min="11000" max="11000" width="67.28515625" style="1" customWidth="1"/>
    <col min="11001" max="11001" width="13.28515625" style="1" customWidth="1"/>
    <col min="11002" max="11254" width="9.140625" style="1"/>
    <col min="11255" max="11255" width="9.42578125" style="1" customWidth="1"/>
    <col min="11256" max="11256" width="67.28515625" style="1" customWidth="1"/>
    <col min="11257" max="11257" width="13.28515625" style="1" customWidth="1"/>
    <col min="11258" max="11510" width="9.140625" style="1"/>
    <col min="11511" max="11511" width="9.42578125" style="1" customWidth="1"/>
    <col min="11512" max="11512" width="67.28515625" style="1" customWidth="1"/>
    <col min="11513" max="11513" width="13.28515625" style="1" customWidth="1"/>
    <col min="11514" max="11766" width="9.140625" style="1"/>
    <col min="11767" max="11767" width="9.42578125" style="1" customWidth="1"/>
    <col min="11768" max="11768" width="67.28515625" style="1" customWidth="1"/>
    <col min="11769" max="11769" width="13.28515625" style="1" customWidth="1"/>
    <col min="11770" max="12022" width="9.140625" style="1"/>
    <col min="12023" max="12023" width="9.42578125" style="1" customWidth="1"/>
    <col min="12024" max="12024" width="67.28515625" style="1" customWidth="1"/>
    <col min="12025" max="12025" width="13.28515625" style="1" customWidth="1"/>
    <col min="12026" max="12278" width="9.140625" style="1"/>
    <col min="12279" max="12279" width="9.42578125" style="1" customWidth="1"/>
    <col min="12280" max="12280" width="67.28515625" style="1" customWidth="1"/>
    <col min="12281" max="12281" width="13.28515625" style="1" customWidth="1"/>
    <col min="12282" max="12534" width="9.140625" style="1"/>
    <col min="12535" max="12535" width="9.42578125" style="1" customWidth="1"/>
    <col min="12536" max="12536" width="67.28515625" style="1" customWidth="1"/>
    <col min="12537" max="12537" width="13.28515625" style="1" customWidth="1"/>
    <col min="12538" max="12790" width="9.140625" style="1"/>
    <col min="12791" max="12791" width="9.42578125" style="1" customWidth="1"/>
    <col min="12792" max="12792" width="67.28515625" style="1" customWidth="1"/>
    <col min="12793" max="12793" width="13.28515625" style="1" customWidth="1"/>
    <col min="12794" max="13046" width="9.140625" style="1"/>
    <col min="13047" max="13047" width="9.42578125" style="1" customWidth="1"/>
    <col min="13048" max="13048" width="67.28515625" style="1" customWidth="1"/>
    <col min="13049" max="13049" width="13.28515625" style="1" customWidth="1"/>
    <col min="13050" max="13302" width="9.140625" style="1"/>
    <col min="13303" max="13303" width="9.42578125" style="1" customWidth="1"/>
    <col min="13304" max="13304" width="67.28515625" style="1" customWidth="1"/>
    <col min="13305" max="13305" width="13.28515625" style="1" customWidth="1"/>
    <col min="13306" max="13558" width="9.140625" style="1"/>
    <col min="13559" max="13559" width="9.42578125" style="1" customWidth="1"/>
    <col min="13560" max="13560" width="67.28515625" style="1" customWidth="1"/>
    <col min="13561" max="13561" width="13.28515625" style="1" customWidth="1"/>
    <col min="13562" max="13814" width="9.140625" style="1"/>
    <col min="13815" max="13815" width="9.42578125" style="1" customWidth="1"/>
    <col min="13816" max="13816" width="67.28515625" style="1" customWidth="1"/>
    <col min="13817" max="13817" width="13.28515625" style="1" customWidth="1"/>
    <col min="13818" max="14070" width="9.140625" style="1"/>
    <col min="14071" max="14071" width="9.42578125" style="1" customWidth="1"/>
    <col min="14072" max="14072" width="67.28515625" style="1" customWidth="1"/>
    <col min="14073" max="14073" width="13.28515625" style="1" customWidth="1"/>
    <col min="14074" max="14326" width="9.140625" style="1"/>
    <col min="14327" max="14327" width="9.42578125" style="1" customWidth="1"/>
    <col min="14328" max="14328" width="67.28515625" style="1" customWidth="1"/>
    <col min="14329" max="14329" width="13.28515625" style="1" customWidth="1"/>
    <col min="14330" max="14582" width="9.140625" style="1"/>
    <col min="14583" max="14583" width="9.42578125" style="1" customWidth="1"/>
    <col min="14584" max="14584" width="67.28515625" style="1" customWidth="1"/>
    <col min="14585" max="14585" width="13.28515625" style="1" customWidth="1"/>
    <col min="14586" max="14838" width="9.140625" style="1"/>
    <col min="14839" max="14839" width="9.42578125" style="1" customWidth="1"/>
    <col min="14840" max="14840" width="67.28515625" style="1" customWidth="1"/>
    <col min="14841" max="14841" width="13.28515625" style="1" customWidth="1"/>
    <col min="14842" max="15094" width="9.140625" style="1"/>
    <col min="15095" max="15095" width="9.42578125" style="1" customWidth="1"/>
    <col min="15096" max="15096" width="67.28515625" style="1" customWidth="1"/>
    <col min="15097" max="15097" width="13.28515625" style="1" customWidth="1"/>
    <col min="15098" max="15350" width="9.140625" style="1"/>
    <col min="15351" max="15351" width="9.42578125" style="1" customWidth="1"/>
    <col min="15352" max="15352" width="67.28515625" style="1" customWidth="1"/>
    <col min="15353" max="15353" width="13.28515625" style="1" customWidth="1"/>
    <col min="15354" max="15606" width="9.140625" style="1"/>
    <col min="15607" max="15607" width="9.42578125" style="1" customWidth="1"/>
    <col min="15608" max="15608" width="67.28515625" style="1" customWidth="1"/>
    <col min="15609" max="15609" width="13.28515625" style="1" customWidth="1"/>
    <col min="15610" max="15862" width="9.140625" style="1"/>
    <col min="15863" max="15863" width="9.42578125" style="1" customWidth="1"/>
    <col min="15864" max="15864" width="67.28515625" style="1" customWidth="1"/>
    <col min="15865" max="15865" width="13.28515625" style="1" customWidth="1"/>
    <col min="15866" max="16118" width="9.140625" style="1"/>
    <col min="16119" max="16119" width="9.42578125" style="1" customWidth="1"/>
    <col min="16120" max="16120" width="67.28515625" style="1" customWidth="1"/>
    <col min="16121" max="16121" width="13.28515625" style="1" customWidth="1"/>
    <col min="16122" max="16380" width="9.140625" style="1"/>
    <col min="16381" max="16384" width="8.85546875" style="1" customWidth="1"/>
  </cols>
  <sheetData>
    <row r="2" spans="1:4" ht="18" x14ac:dyDescent="0.25">
      <c r="B2" s="2" t="s">
        <v>126</v>
      </c>
    </row>
    <row r="3" spans="1:4" ht="18.75" thickBot="1" x14ac:dyDescent="0.3">
      <c r="B3" s="2" t="s">
        <v>50</v>
      </c>
    </row>
    <row r="4" spans="1:4" ht="15.75" thickBot="1" x14ac:dyDescent="0.3">
      <c r="B4" s="4" t="s">
        <v>1</v>
      </c>
      <c r="C4" s="5"/>
    </row>
    <row r="5" spans="1:4" ht="13.5" thickBot="1" x14ac:dyDescent="0.25">
      <c r="B5" s="68"/>
      <c r="C5" s="6" t="s">
        <v>2</v>
      </c>
    </row>
    <row r="6" spans="1:4" ht="16.5" thickBot="1" x14ac:dyDescent="0.3">
      <c r="B6" s="21" t="s">
        <v>3</v>
      </c>
      <c r="C6" s="7">
        <f>SUM(C7,C8,C9,C11,C12,C15)</f>
        <v>201714</v>
      </c>
    </row>
    <row r="7" spans="1:4" ht="15" x14ac:dyDescent="0.25">
      <c r="B7" s="71" t="s">
        <v>4</v>
      </c>
      <c r="C7" s="75">
        <v>12497</v>
      </c>
      <c r="D7" s="9"/>
    </row>
    <row r="8" spans="1:4" ht="15" x14ac:dyDescent="0.25">
      <c r="B8" s="72" t="s">
        <v>5</v>
      </c>
      <c r="C8" s="76">
        <v>0</v>
      </c>
      <c r="D8" s="9"/>
    </row>
    <row r="9" spans="1:4" ht="15" x14ac:dyDescent="0.25">
      <c r="B9" s="72" t="s">
        <v>6</v>
      </c>
      <c r="C9" s="76">
        <v>0</v>
      </c>
      <c r="D9" s="9"/>
    </row>
    <row r="10" spans="1:4" ht="15" x14ac:dyDescent="0.25">
      <c r="A10" s="12"/>
      <c r="B10" s="72" t="s">
        <v>7</v>
      </c>
      <c r="C10" s="76">
        <v>0</v>
      </c>
      <c r="D10" s="9"/>
    </row>
    <row r="11" spans="1:4" ht="15" x14ac:dyDescent="0.25">
      <c r="A11" s="12"/>
      <c r="B11" s="72" t="s">
        <v>46</v>
      </c>
      <c r="C11" s="76">
        <v>3306</v>
      </c>
      <c r="D11" s="9"/>
    </row>
    <row r="12" spans="1:4" ht="15" x14ac:dyDescent="0.25">
      <c r="A12" s="12"/>
      <c r="B12" s="72" t="s">
        <v>8</v>
      </c>
      <c r="C12" s="77">
        <f>SUM(C13,C14)</f>
        <v>185911</v>
      </c>
      <c r="D12" s="9"/>
    </row>
    <row r="13" spans="1:4" x14ac:dyDescent="0.2">
      <c r="A13" s="12"/>
      <c r="B13" s="73" t="s">
        <v>9</v>
      </c>
      <c r="C13" s="78">
        <v>44764</v>
      </c>
      <c r="D13" s="9"/>
    </row>
    <row r="14" spans="1:4" s="18" customFormat="1" x14ac:dyDescent="0.2">
      <c r="A14" s="16"/>
      <c r="B14" s="74" t="s">
        <v>10</v>
      </c>
      <c r="C14" s="79">
        <v>141147</v>
      </c>
      <c r="D14" s="9"/>
    </row>
    <row r="15" spans="1:4" ht="15.75" thickBot="1" x14ac:dyDescent="0.3">
      <c r="B15" s="70" t="s">
        <v>11</v>
      </c>
      <c r="C15" s="80">
        <v>0</v>
      </c>
      <c r="D15" s="9"/>
    </row>
    <row r="16" spans="1:4" ht="15.75" thickBot="1" x14ac:dyDescent="0.3">
      <c r="B16" s="19"/>
      <c r="C16" s="20"/>
      <c r="D16" s="9"/>
    </row>
    <row r="17" spans="1:4" ht="16.5" thickBot="1" x14ac:dyDescent="0.3">
      <c r="A17" s="12"/>
      <c r="B17" s="21" t="s">
        <v>12</v>
      </c>
      <c r="C17" s="7">
        <f>SUM(C18,C22,C27,C29,C30,C31,)</f>
        <v>201523</v>
      </c>
      <c r="D17" s="9"/>
    </row>
    <row r="18" spans="1:4" ht="15" x14ac:dyDescent="0.25">
      <c r="A18" s="12"/>
      <c r="B18" s="8" t="s">
        <v>13</v>
      </c>
      <c r="C18" s="11">
        <f>SUM(C19,C20,C21,)</f>
        <v>22626</v>
      </c>
      <c r="D18" s="9"/>
    </row>
    <row r="19" spans="1:4" x14ac:dyDescent="0.2">
      <c r="A19" s="12"/>
      <c r="B19" s="14" t="s">
        <v>14</v>
      </c>
      <c r="C19" s="15">
        <v>19977</v>
      </c>
      <c r="D19" s="9"/>
    </row>
    <row r="20" spans="1:4" x14ac:dyDescent="0.2">
      <c r="A20" s="12"/>
      <c r="B20" s="14" t="s">
        <v>15</v>
      </c>
      <c r="C20" s="17">
        <v>2246</v>
      </c>
      <c r="D20" s="9"/>
    </row>
    <row r="21" spans="1:4" x14ac:dyDescent="0.2">
      <c r="A21" s="12"/>
      <c r="B21" s="14" t="s">
        <v>16</v>
      </c>
      <c r="C21" s="17">
        <v>403</v>
      </c>
      <c r="D21" s="9"/>
    </row>
    <row r="22" spans="1:4" ht="15" x14ac:dyDescent="0.25">
      <c r="A22" s="12"/>
      <c r="B22" s="10" t="s">
        <v>17</v>
      </c>
      <c r="C22" s="13">
        <f>SUM(C23,C24,C26)</f>
        <v>38187</v>
      </c>
      <c r="D22" s="9"/>
    </row>
    <row r="23" spans="1:4" x14ac:dyDescent="0.2">
      <c r="A23" s="12"/>
      <c r="B23" s="14" t="s">
        <v>18</v>
      </c>
      <c r="C23" s="15">
        <v>10933</v>
      </c>
      <c r="D23" s="9"/>
    </row>
    <row r="24" spans="1:4" x14ac:dyDescent="0.2">
      <c r="A24" s="12"/>
      <c r="B24" s="14" t="s">
        <v>19</v>
      </c>
      <c r="C24" s="15">
        <v>5049</v>
      </c>
      <c r="D24" s="9"/>
    </row>
    <row r="25" spans="1:4" x14ac:dyDescent="0.2">
      <c r="A25" s="12"/>
      <c r="B25" s="14" t="s">
        <v>20</v>
      </c>
      <c r="C25" s="17">
        <v>0</v>
      </c>
      <c r="D25" s="9"/>
    </row>
    <row r="26" spans="1:4" x14ac:dyDescent="0.2">
      <c r="A26" s="12"/>
      <c r="B26" s="14" t="s">
        <v>21</v>
      </c>
      <c r="C26" s="15">
        <v>22205</v>
      </c>
      <c r="D26" s="9"/>
    </row>
    <row r="27" spans="1:4" ht="15" x14ac:dyDescent="0.25">
      <c r="A27" s="12"/>
      <c r="B27" s="10" t="s">
        <v>22</v>
      </c>
      <c r="C27" s="11">
        <v>137257</v>
      </c>
      <c r="D27" s="9"/>
    </row>
    <row r="28" spans="1:4" x14ac:dyDescent="0.2">
      <c r="A28" s="12"/>
      <c r="B28" s="22" t="s">
        <v>23</v>
      </c>
      <c r="C28" s="17">
        <v>100472</v>
      </c>
      <c r="D28" s="9"/>
    </row>
    <row r="29" spans="1:4" ht="15" x14ac:dyDescent="0.25">
      <c r="A29" s="12"/>
      <c r="B29" s="23" t="s">
        <v>24</v>
      </c>
      <c r="C29" s="11">
        <v>262</v>
      </c>
      <c r="D29" s="9"/>
    </row>
    <row r="30" spans="1:4" ht="15" x14ac:dyDescent="0.25">
      <c r="A30" s="12"/>
      <c r="B30" s="23" t="s">
        <v>25</v>
      </c>
      <c r="C30" s="11">
        <v>3136</v>
      </c>
      <c r="D30" s="9"/>
    </row>
    <row r="31" spans="1:4" ht="15.75" thickBot="1" x14ac:dyDescent="0.3">
      <c r="A31" s="12"/>
      <c r="B31" s="23" t="s">
        <v>26</v>
      </c>
      <c r="C31" s="11">
        <v>55</v>
      </c>
      <c r="D31" s="9"/>
    </row>
    <row r="32" spans="1:4" ht="16.5" thickBot="1" x14ac:dyDescent="0.3">
      <c r="B32" s="21" t="s">
        <v>45</v>
      </c>
      <c r="C32" s="7">
        <f>C6-C17</f>
        <v>191</v>
      </c>
      <c r="D32" s="9"/>
    </row>
    <row r="33" spans="1:4" x14ac:dyDescent="0.2">
      <c r="C33" s="25"/>
      <c r="D33" s="9"/>
    </row>
    <row r="34" spans="1:4" hidden="1" x14ac:dyDescent="0.2">
      <c r="C34" s="25"/>
      <c r="D34" s="9"/>
    </row>
    <row r="35" spans="1:4" ht="13.5" thickBot="1" x14ac:dyDescent="0.25">
      <c r="C35" s="25"/>
      <c r="D35" s="9"/>
    </row>
    <row r="36" spans="1:4" ht="37.5" customHeight="1" thickBot="1" x14ac:dyDescent="0.3">
      <c r="B36" s="62" t="s">
        <v>39</v>
      </c>
      <c r="C36" s="5"/>
    </row>
    <row r="37" spans="1:4" ht="15.75" customHeight="1" thickBot="1" x14ac:dyDescent="0.3">
      <c r="B37" s="63" t="s">
        <v>43</v>
      </c>
      <c r="C37" s="64">
        <f>C38</f>
        <v>47472</v>
      </c>
    </row>
    <row r="38" spans="1:4" ht="15.75" customHeight="1" thickBot="1" x14ac:dyDescent="0.25">
      <c r="B38" s="22" t="s">
        <v>40</v>
      </c>
      <c r="C38" s="17">
        <v>47472</v>
      </c>
      <c r="D38" s="9"/>
    </row>
    <row r="39" spans="1:4" ht="15.75" customHeight="1" thickBot="1" x14ac:dyDescent="0.3">
      <c r="B39" s="63"/>
      <c r="C39" s="64"/>
      <c r="D39" s="9"/>
    </row>
    <row r="40" spans="1:4" ht="15.75" customHeight="1" thickBot="1" x14ac:dyDescent="0.3">
      <c r="B40" s="63" t="s">
        <v>42</v>
      </c>
      <c r="C40" s="64">
        <f>C41</f>
        <v>47472</v>
      </c>
      <c r="D40" s="9"/>
    </row>
    <row r="41" spans="1:4" s="18" customFormat="1" ht="15.75" customHeight="1" thickBot="1" x14ac:dyDescent="0.25">
      <c r="A41" s="16"/>
      <c r="B41" s="65" t="s">
        <v>41</v>
      </c>
      <c r="C41" s="17">
        <v>47472</v>
      </c>
      <c r="D41" s="9"/>
    </row>
    <row r="42" spans="1:4" ht="15.75" customHeight="1" thickBot="1" x14ac:dyDescent="0.3">
      <c r="B42" s="41" t="s">
        <v>44</v>
      </c>
      <c r="C42" s="66">
        <f>C37-C40</f>
        <v>0</v>
      </c>
    </row>
    <row r="43" spans="1:4" x14ac:dyDescent="0.2">
      <c r="C43" s="25"/>
      <c r="D43" s="9"/>
    </row>
    <row r="44" spans="1:4" x14ac:dyDescent="0.2">
      <c r="C44" s="25"/>
      <c r="D44" s="9"/>
    </row>
    <row r="45" spans="1:4" x14ac:dyDescent="0.2">
      <c r="C45" s="25"/>
      <c r="D45" s="9"/>
    </row>
    <row r="46" spans="1:4" ht="18" x14ac:dyDescent="0.25">
      <c r="B46" s="2" t="s">
        <v>51</v>
      </c>
      <c r="C46" s="25"/>
      <c r="D46" s="9"/>
    </row>
    <row r="47" spans="1:4" ht="18" x14ac:dyDescent="0.25">
      <c r="B47" s="2" t="s">
        <v>47</v>
      </c>
      <c r="C47" s="25"/>
      <c r="D47" s="9"/>
    </row>
    <row r="48" spans="1:4" ht="13.5" thickBot="1" x14ac:dyDescent="0.25">
      <c r="D48" s="9"/>
    </row>
    <row r="49" spans="2:5" ht="15.75" customHeight="1" thickBot="1" x14ac:dyDescent="0.3">
      <c r="B49" s="69" t="s">
        <v>28</v>
      </c>
      <c r="C49" s="5"/>
      <c r="D49" s="9"/>
    </row>
    <row r="50" spans="2:5" ht="15.75" customHeight="1" thickBot="1" x14ac:dyDescent="0.25">
      <c r="B50" s="26" t="s">
        <v>29</v>
      </c>
      <c r="C50" s="27">
        <f>C51+C52+C53+C54</f>
        <v>53388</v>
      </c>
    </row>
    <row r="51" spans="2:5" ht="15.75" customHeight="1" x14ac:dyDescent="0.2">
      <c r="B51" s="22" t="s">
        <v>30</v>
      </c>
      <c r="C51" s="28">
        <v>25290</v>
      </c>
      <c r="D51" s="9" t="s">
        <v>31</v>
      </c>
    </row>
    <row r="52" spans="2:5" s="18" customFormat="1" ht="15.75" customHeight="1" x14ac:dyDescent="0.2">
      <c r="B52" s="29" t="s">
        <v>32</v>
      </c>
      <c r="C52" s="28">
        <v>6710</v>
      </c>
      <c r="D52" s="9" t="s">
        <v>33</v>
      </c>
    </row>
    <row r="53" spans="2:5" s="18" customFormat="1" ht="15.75" customHeight="1" x14ac:dyDescent="0.2">
      <c r="B53" s="67" t="s">
        <v>48</v>
      </c>
      <c r="C53" s="28">
        <v>300</v>
      </c>
      <c r="D53" s="9"/>
    </row>
    <row r="54" spans="2:5" s="18" customFormat="1" ht="15.75" customHeight="1" thickBot="1" x14ac:dyDescent="0.25">
      <c r="B54" s="67" t="s">
        <v>49</v>
      </c>
      <c r="C54" s="28">
        <v>21088</v>
      </c>
      <c r="D54" s="9"/>
    </row>
    <row r="55" spans="2:5" s="30" customFormat="1" ht="15.75" customHeight="1" thickBot="1" x14ac:dyDescent="0.3">
      <c r="B55" s="31" t="s">
        <v>34</v>
      </c>
      <c r="C55" s="32">
        <f>SUM(C50:C50)</f>
        <v>53388</v>
      </c>
      <c r="D55" s="33">
        <f>SUM(D50:D50)</f>
        <v>0</v>
      </c>
      <c r="E55" s="1"/>
    </row>
    <row r="56" spans="2:5" ht="15.75" customHeight="1" thickBot="1" x14ac:dyDescent="0.25">
      <c r="B56" s="34" t="s">
        <v>35</v>
      </c>
      <c r="C56" s="35">
        <v>53088</v>
      </c>
      <c r="D56" s="36" t="s">
        <v>36</v>
      </c>
      <c r="E56" s="9"/>
    </row>
    <row r="57" spans="2:5" s="30" customFormat="1" ht="15.75" customHeight="1" thickBot="1" x14ac:dyDescent="0.3">
      <c r="B57" s="31" t="s">
        <v>37</v>
      </c>
      <c r="C57" s="32">
        <f>SUM(C56:C56)</f>
        <v>53088</v>
      </c>
      <c r="D57" s="33"/>
      <c r="E57" s="9"/>
    </row>
    <row r="58" spans="2:5" ht="15.75" customHeight="1" thickBot="1" x14ac:dyDescent="0.3">
      <c r="B58" s="21" t="s">
        <v>38</v>
      </c>
      <c r="C58" s="37">
        <f>C55-C57</f>
        <v>300</v>
      </c>
      <c r="D58" s="38"/>
      <c r="E58" s="9"/>
    </row>
    <row r="59" spans="2:5" ht="15" x14ac:dyDescent="0.2">
      <c r="C59" s="39"/>
    </row>
    <row r="60" spans="2:5" ht="15" x14ac:dyDescent="0.25">
      <c r="C60" s="40"/>
    </row>
    <row r="61" spans="2:5" x14ac:dyDescent="0.2">
      <c r="C61" s="43"/>
    </row>
    <row r="62" spans="2:5" x14ac:dyDescent="0.2">
      <c r="C62" s="43"/>
    </row>
    <row r="63" spans="2:5" x14ac:dyDescent="0.2">
      <c r="C63" s="42"/>
    </row>
    <row r="64" spans="2:5" ht="15" x14ac:dyDescent="0.25">
      <c r="C64" s="40"/>
    </row>
    <row r="65" spans="3:3" ht="15" x14ac:dyDescent="0.25">
      <c r="C65" s="40"/>
    </row>
    <row r="66" spans="3:3" ht="15" x14ac:dyDescent="0.25">
      <c r="C66" s="44"/>
    </row>
    <row r="67" spans="3:3" x14ac:dyDescent="0.2">
      <c r="C67" s="42"/>
    </row>
    <row r="68" spans="3:3" x14ac:dyDescent="0.2">
      <c r="C68" s="42"/>
    </row>
    <row r="69" spans="3:3" x14ac:dyDescent="0.2">
      <c r="C69" s="42"/>
    </row>
    <row r="70" spans="3:3" x14ac:dyDescent="0.2">
      <c r="C70" s="42"/>
    </row>
    <row r="71" spans="3:3" x14ac:dyDescent="0.2">
      <c r="C71" s="42"/>
    </row>
    <row r="72" spans="3:3" x14ac:dyDescent="0.2">
      <c r="C72" s="45"/>
    </row>
    <row r="73" spans="3:3" x14ac:dyDescent="0.2">
      <c r="C73" s="43"/>
    </row>
    <row r="74" spans="3:3" x14ac:dyDescent="0.2">
      <c r="C74" s="43"/>
    </row>
    <row r="75" spans="3:3" x14ac:dyDescent="0.2">
      <c r="C75" s="46"/>
    </row>
    <row r="76" spans="3:3" x14ac:dyDescent="0.2">
      <c r="C76" s="43"/>
    </row>
    <row r="77" spans="3:3" x14ac:dyDescent="0.2">
      <c r="C77" s="42"/>
    </row>
    <row r="78" spans="3:3" x14ac:dyDescent="0.2">
      <c r="C78" s="42"/>
    </row>
    <row r="79" spans="3:3" x14ac:dyDescent="0.2">
      <c r="C79" s="43"/>
    </row>
    <row r="80" spans="3:3" x14ac:dyDescent="0.2">
      <c r="C80" s="43"/>
    </row>
    <row r="81" spans="3:3" x14ac:dyDescent="0.2">
      <c r="C81" s="42"/>
    </row>
    <row r="82" spans="3:3" x14ac:dyDescent="0.2">
      <c r="C82" s="43"/>
    </row>
    <row r="83" spans="3:3" x14ac:dyDescent="0.2">
      <c r="C83" s="43"/>
    </row>
    <row r="84" spans="3:3" x14ac:dyDescent="0.2">
      <c r="C84" s="47"/>
    </row>
    <row r="85" spans="3:3" ht="15" x14ac:dyDescent="0.25">
      <c r="C85" s="44"/>
    </row>
    <row r="86" spans="3:3" x14ac:dyDescent="0.2">
      <c r="C86" s="48"/>
    </row>
    <row r="87" spans="3:3" x14ac:dyDescent="0.2">
      <c r="C87" s="49"/>
    </row>
    <row r="88" spans="3:3" x14ac:dyDescent="0.2">
      <c r="C88" s="50"/>
    </row>
    <row r="89" spans="3:3" x14ac:dyDescent="0.2">
      <c r="C89" s="50"/>
    </row>
    <row r="90" spans="3:3" x14ac:dyDescent="0.2">
      <c r="C90" s="43"/>
    </row>
    <row r="91" spans="3:3" x14ac:dyDescent="0.2">
      <c r="C91" s="43"/>
    </row>
    <row r="92" spans="3:3" x14ac:dyDescent="0.2">
      <c r="C92" s="42"/>
    </row>
    <row r="93" spans="3:3" ht="15" x14ac:dyDescent="0.25">
      <c r="C93" s="40"/>
    </row>
    <row r="94" spans="3:3" x14ac:dyDescent="0.2">
      <c r="C94" s="42"/>
    </row>
    <row r="95" spans="3:3" ht="15.75" x14ac:dyDescent="0.25">
      <c r="C95" s="51"/>
    </row>
    <row r="96" spans="3:3" ht="15" x14ac:dyDescent="0.25">
      <c r="C96" s="40"/>
    </row>
    <row r="97" spans="3:3" x14ac:dyDescent="0.2">
      <c r="C97" s="48"/>
    </row>
    <row r="98" spans="3:3" x14ac:dyDescent="0.2">
      <c r="C98" s="42"/>
    </row>
    <row r="99" spans="3:3" x14ac:dyDescent="0.2">
      <c r="C99" s="42"/>
    </row>
    <row r="100" spans="3:3" x14ac:dyDescent="0.2">
      <c r="C100" s="43"/>
    </row>
    <row r="101" spans="3:3" x14ac:dyDescent="0.2">
      <c r="C101" s="43"/>
    </row>
    <row r="102" spans="3:3" x14ac:dyDescent="0.2">
      <c r="C102" s="43"/>
    </row>
    <row r="103" spans="3:3" x14ac:dyDescent="0.2">
      <c r="C103" s="42"/>
    </row>
    <row r="104" spans="3:3" ht="15" x14ac:dyDescent="0.25">
      <c r="C104" s="44"/>
    </row>
    <row r="105" spans="3:3" x14ac:dyDescent="0.2">
      <c r="C105" s="48"/>
    </row>
    <row r="106" spans="3:3" x14ac:dyDescent="0.2">
      <c r="C106" s="43"/>
    </row>
    <row r="107" spans="3:3" x14ac:dyDescent="0.2">
      <c r="C107" s="43"/>
    </row>
    <row r="108" spans="3:3" x14ac:dyDescent="0.2">
      <c r="C108" s="48"/>
    </row>
    <row r="109" spans="3:3" x14ac:dyDescent="0.2">
      <c r="C109" s="42"/>
    </row>
    <row r="110" spans="3:3" x14ac:dyDescent="0.2">
      <c r="C110" s="42"/>
    </row>
    <row r="111" spans="3:3" x14ac:dyDescent="0.2">
      <c r="C111" s="48"/>
    </row>
    <row r="112" spans="3:3" x14ac:dyDescent="0.2">
      <c r="C112" s="43"/>
    </row>
    <row r="113" spans="3:3" x14ac:dyDescent="0.2">
      <c r="C113" s="43"/>
    </row>
    <row r="114" spans="3:3" x14ac:dyDescent="0.2">
      <c r="C114" s="43"/>
    </row>
    <row r="115" spans="3:3" x14ac:dyDescent="0.2">
      <c r="C115" s="43"/>
    </row>
    <row r="116" spans="3:3" x14ac:dyDescent="0.2">
      <c r="C116" s="43"/>
    </row>
    <row r="117" spans="3:3" x14ac:dyDescent="0.2">
      <c r="C117" s="43"/>
    </row>
    <row r="118" spans="3:3" x14ac:dyDescent="0.2">
      <c r="C118" s="43"/>
    </row>
    <row r="119" spans="3:3" x14ac:dyDescent="0.2">
      <c r="C119" s="43"/>
    </row>
    <row r="120" spans="3:3" x14ac:dyDescent="0.2">
      <c r="C120" s="43"/>
    </row>
    <row r="121" spans="3:3" ht="15" x14ac:dyDescent="0.25">
      <c r="C121" s="40"/>
    </row>
    <row r="122" spans="3:3" x14ac:dyDescent="0.2">
      <c r="C122" s="42"/>
    </row>
    <row r="123" spans="3:3" x14ac:dyDescent="0.2">
      <c r="C123" s="43"/>
    </row>
    <row r="124" spans="3:3" x14ac:dyDescent="0.2">
      <c r="C124" s="43"/>
    </row>
    <row r="125" spans="3:3" x14ac:dyDescent="0.2">
      <c r="C125" s="42"/>
    </row>
    <row r="126" spans="3:3" x14ac:dyDescent="0.2">
      <c r="C126" s="42"/>
    </row>
    <row r="127" spans="3:3" x14ac:dyDescent="0.2">
      <c r="C127" s="43"/>
    </row>
    <row r="128" spans="3:3" x14ac:dyDescent="0.2">
      <c r="C128" s="43"/>
    </row>
    <row r="129" spans="3:3" x14ac:dyDescent="0.2">
      <c r="C129" s="42"/>
    </row>
    <row r="130" spans="3:3" x14ac:dyDescent="0.2">
      <c r="C130" s="42"/>
    </row>
    <row r="131" spans="3:3" x14ac:dyDescent="0.2">
      <c r="C131" s="43"/>
    </row>
    <row r="132" spans="3:3" x14ac:dyDescent="0.2">
      <c r="C132" s="43"/>
    </row>
    <row r="133" spans="3:3" x14ac:dyDescent="0.2">
      <c r="C133" s="48"/>
    </row>
    <row r="134" spans="3:3" x14ac:dyDescent="0.2">
      <c r="C134" s="43"/>
    </row>
    <row r="135" spans="3:3" x14ac:dyDescent="0.2">
      <c r="C135" s="52"/>
    </row>
    <row r="136" spans="3:3" x14ac:dyDescent="0.2">
      <c r="C136" s="42"/>
    </row>
    <row r="137" spans="3:3" ht="15" x14ac:dyDescent="0.25">
      <c r="C137" s="40"/>
    </row>
    <row r="138" spans="3:3" ht="15" x14ac:dyDescent="0.25">
      <c r="C138" s="40"/>
    </row>
    <row r="139" spans="3:3" x14ac:dyDescent="0.2">
      <c r="C139" s="42"/>
    </row>
    <row r="140" spans="3:3" x14ac:dyDescent="0.2">
      <c r="C140" s="42"/>
    </row>
    <row r="141" spans="3:3" x14ac:dyDescent="0.2">
      <c r="C141" s="42"/>
    </row>
    <row r="142" spans="3:3" x14ac:dyDescent="0.2">
      <c r="C142" s="42"/>
    </row>
    <row r="143" spans="3:3" x14ac:dyDescent="0.2">
      <c r="C143" s="42"/>
    </row>
    <row r="144" spans="3:3" x14ac:dyDescent="0.2">
      <c r="C144" s="42"/>
    </row>
    <row r="145" spans="3:3" x14ac:dyDescent="0.2">
      <c r="C145" s="42"/>
    </row>
    <row r="146" spans="3:3" x14ac:dyDescent="0.2">
      <c r="C146" s="42"/>
    </row>
    <row r="147" spans="3:3" x14ac:dyDescent="0.2">
      <c r="C147" s="42"/>
    </row>
    <row r="148" spans="3:3" x14ac:dyDescent="0.2">
      <c r="C148" s="43"/>
    </row>
    <row r="149" spans="3:3" x14ac:dyDescent="0.2">
      <c r="C149" s="43"/>
    </row>
    <row r="150" spans="3:3" x14ac:dyDescent="0.2">
      <c r="C150" s="43"/>
    </row>
    <row r="151" spans="3:3" x14ac:dyDescent="0.2">
      <c r="C151" s="43"/>
    </row>
    <row r="152" spans="3:3" x14ac:dyDescent="0.2">
      <c r="C152" s="43"/>
    </row>
    <row r="153" spans="3:3" ht="15" x14ac:dyDescent="0.25">
      <c r="C153" s="44"/>
    </row>
    <row r="154" spans="3:3" x14ac:dyDescent="0.2">
      <c r="C154" s="42"/>
    </row>
    <row r="155" spans="3:3" x14ac:dyDescent="0.2">
      <c r="C155" s="43"/>
    </row>
    <row r="156" spans="3:3" x14ac:dyDescent="0.2">
      <c r="C156" s="42"/>
    </row>
    <row r="157" spans="3:3" x14ac:dyDescent="0.2">
      <c r="C157" s="42"/>
    </row>
    <row r="158" spans="3:3" x14ac:dyDescent="0.2">
      <c r="C158" s="42"/>
    </row>
    <row r="159" spans="3:3" x14ac:dyDescent="0.2">
      <c r="C159" s="42"/>
    </row>
    <row r="160" spans="3:3" x14ac:dyDescent="0.2">
      <c r="C160" s="42"/>
    </row>
    <row r="161" spans="3:3" x14ac:dyDescent="0.2">
      <c r="C161" s="42"/>
    </row>
    <row r="162" spans="3:3" x14ac:dyDescent="0.2">
      <c r="C162" s="42"/>
    </row>
    <row r="163" spans="3:3" x14ac:dyDescent="0.2">
      <c r="C163" s="42"/>
    </row>
    <row r="164" spans="3:3" x14ac:dyDescent="0.2">
      <c r="C164" s="42"/>
    </row>
    <row r="165" spans="3:3" x14ac:dyDescent="0.2">
      <c r="C165" s="42"/>
    </row>
    <row r="166" spans="3:3" ht="15" x14ac:dyDescent="0.25">
      <c r="C166" s="40"/>
    </row>
    <row r="167" spans="3:3" x14ac:dyDescent="0.2">
      <c r="C167" s="42"/>
    </row>
    <row r="168" spans="3:3" ht="15" x14ac:dyDescent="0.25">
      <c r="C168" s="40"/>
    </row>
    <row r="169" spans="3:3" x14ac:dyDescent="0.2">
      <c r="C169" s="42"/>
    </row>
    <row r="170" spans="3:3" ht="15" x14ac:dyDescent="0.25">
      <c r="C170" s="40"/>
    </row>
    <row r="171" spans="3:3" ht="15" x14ac:dyDescent="0.25">
      <c r="C171" s="40"/>
    </row>
    <row r="172" spans="3:3" ht="15.75" x14ac:dyDescent="0.25">
      <c r="C172" s="53"/>
    </row>
    <row r="173" spans="3:3" x14ac:dyDescent="0.2">
      <c r="C173" s="42"/>
    </row>
    <row r="174" spans="3:3" ht="15.75" x14ac:dyDescent="0.25">
      <c r="C174" s="53"/>
    </row>
    <row r="175" spans="3:3" x14ac:dyDescent="0.2">
      <c r="C175" s="25"/>
    </row>
    <row r="176" spans="3:3" x14ac:dyDescent="0.2">
      <c r="C176" s="25"/>
    </row>
    <row r="177" spans="3:3" x14ac:dyDescent="0.2">
      <c r="C177" s="25"/>
    </row>
    <row r="178" spans="3:3" x14ac:dyDescent="0.2">
      <c r="C178" s="25"/>
    </row>
    <row r="179" spans="3:3" x14ac:dyDescent="0.2">
      <c r="C179" s="25"/>
    </row>
    <row r="180" spans="3:3" x14ac:dyDescent="0.2">
      <c r="C180" s="25"/>
    </row>
    <row r="181" spans="3:3" x14ac:dyDescent="0.2">
      <c r="C181" s="25"/>
    </row>
    <row r="182" spans="3:3" x14ac:dyDescent="0.2">
      <c r="C182" s="25"/>
    </row>
    <row r="184" spans="3:3" x14ac:dyDescent="0.2">
      <c r="C184" s="54"/>
    </row>
    <row r="185" spans="3:3" x14ac:dyDescent="0.2">
      <c r="C185" s="42"/>
    </row>
    <row r="186" spans="3:3" x14ac:dyDescent="0.2">
      <c r="C186" s="55"/>
    </row>
    <row r="187" spans="3:3" x14ac:dyDescent="0.2">
      <c r="C187" s="55"/>
    </row>
    <row r="188" spans="3:3" x14ac:dyDescent="0.2">
      <c r="C188" s="55"/>
    </row>
    <row r="189" spans="3:3" x14ac:dyDescent="0.2">
      <c r="C189" s="55"/>
    </row>
    <row r="190" spans="3:3" x14ac:dyDescent="0.2">
      <c r="C190" s="55"/>
    </row>
    <row r="191" spans="3:3" x14ac:dyDescent="0.2">
      <c r="C191" s="55"/>
    </row>
    <row r="192" spans="3:3" x14ac:dyDescent="0.2">
      <c r="C192" s="56"/>
    </row>
    <row r="193" spans="3:3" x14ac:dyDescent="0.2">
      <c r="C193" s="43"/>
    </row>
    <row r="194" spans="3:3" x14ac:dyDescent="0.2">
      <c r="C194" s="52"/>
    </row>
    <row r="195" spans="3:3" x14ac:dyDescent="0.2">
      <c r="C195" s="55"/>
    </row>
    <row r="196" spans="3:3" x14ac:dyDescent="0.2">
      <c r="C196" s="55"/>
    </row>
    <row r="197" spans="3:3" x14ac:dyDescent="0.2">
      <c r="C197" s="55"/>
    </row>
    <row r="198" spans="3:3" x14ac:dyDescent="0.2">
      <c r="C198" s="55"/>
    </row>
    <row r="199" spans="3:3" ht="15" x14ac:dyDescent="0.25">
      <c r="C199" s="33"/>
    </row>
    <row r="200" spans="3:3" x14ac:dyDescent="0.2">
      <c r="C200" s="57"/>
    </row>
    <row r="201" spans="3:3" x14ac:dyDescent="0.2">
      <c r="C201" s="57"/>
    </row>
    <row r="202" spans="3:3" x14ac:dyDescent="0.2">
      <c r="C202" s="55"/>
    </row>
    <row r="203" spans="3:3" x14ac:dyDescent="0.2">
      <c r="C203" s="57"/>
    </row>
    <row r="204" spans="3:3" ht="15" x14ac:dyDescent="0.25">
      <c r="C204" s="33"/>
    </row>
    <row r="205" spans="3:3" x14ac:dyDescent="0.2">
      <c r="C205" s="38"/>
    </row>
    <row r="206" spans="3:3" x14ac:dyDescent="0.2">
      <c r="C206" s="55"/>
    </row>
    <row r="208" spans="3:3" ht="15" x14ac:dyDescent="0.25">
      <c r="C208" s="58"/>
    </row>
    <row r="209" spans="3:3" x14ac:dyDescent="0.2">
      <c r="C209" s="42"/>
    </row>
    <row r="210" spans="3:3" x14ac:dyDescent="0.2">
      <c r="C210" s="56"/>
    </row>
    <row r="211" spans="3:3" ht="15" x14ac:dyDescent="0.25">
      <c r="C211" s="33"/>
    </row>
    <row r="212" spans="3:3" ht="15" x14ac:dyDescent="0.25">
      <c r="C212" s="59"/>
    </row>
    <row r="213" spans="3:3" x14ac:dyDescent="0.2">
      <c r="C213" s="56"/>
    </row>
    <row r="214" spans="3:3" x14ac:dyDescent="0.2">
      <c r="C214" s="60"/>
    </row>
    <row r="216" spans="3:3" ht="15" x14ac:dyDescent="0.25">
      <c r="C216" s="58"/>
    </row>
    <row r="217" spans="3:3" x14ac:dyDescent="0.2">
      <c r="C217" s="42"/>
    </row>
    <row r="218" spans="3:3" x14ac:dyDescent="0.2">
      <c r="C218" s="56"/>
    </row>
    <row r="219" spans="3:3" ht="15" x14ac:dyDescent="0.25">
      <c r="C219" s="33"/>
    </row>
    <row r="220" spans="3:3" ht="15" x14ac:dyDescent="0.25">
      <c r="C220" s="33"/>
    </row>
    <row r="221" spans="3:3" x14ac:dyDescent="0.2">
      <c r="C221" s="56"/>
    </row>
    <row r="222" spans="3:3" x14ac:dyDescent="0.2">
      <c r="C222" s="61"/>
    </row>
    <row r="224" spans="3:3" ht="15" x14ac:dyDescent="0.25">
      <c r="C224" s="58"/>
    </row>
    <row r="225" spans="3:3" x14ac:dyDescent="0.2">
      <c r="C225" s="42"/>
    </row>
    <row r="226" spans="3:3" x14ac:dyDescent="0.2">
      <c r="C226" s="42"/>
    </row>
    <row r="227" spans="3:3" ht="15" x14ac:dyDescent="0.25">
      <c r="C227" s="33"/>
    </row>
    <row r="228" spans="3:3" ht="15" x14ac:dyDescent="0.25">
      <c r="C228" s="33"/>
    </row>
    <row r="229" spans="3:3" x14ac:dyDescent="0.2">
      <c r="C229" s="56"/>
    </row>
    <row r="230" spans="3:3" x14ac:dyDescent="0.2">
      <c r="C230" s="61"/>
    </row>
  </sheetData>
  <pageMargins left="0.25" right="0.25" top="0.75" bottom="0.75" header="0.3" footer="0.3"/>
  <pageSetup paperSize="9" scale="4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8"/>
  <sheetViews>
    <sheetView workbookViewId="0">
      <selection activeCell="G32" sqref="G32"/>
    </sheetView>
  </sheetViews>
  <sheetFormatPr defaultRowHeight="12.75" x14ac:dyDescent="0.2"/>
  <cols>
    <col min="1" max="1" width="9.42578125" style="1" customWidth="1"/>
    <col min="2" max="2" width="60.42578125" style="1" customWidth="1"/>
    <col min="3" max="3" width="10.42578125" style="3" customWidth="1"/>
    <col min="4" max="4" width="50.140625" style="1" hidden="1" customWidth="1"/>
    <col min="5" max="5" width="23.5703125" style="1" customWidth="1"/>
    <col min="6" max="246" width="9.140625" style="1"/>
    <col min="247" max="247" width="9.42578125" style="1" customWidth="1"/>
    <col min="248" max="248" width="67.28515625" style="1" customWidth="1"/>
    <col min="249" max="249" width="13.28515625" style="1" customWidth="1"/>
    <col min="250" max="502" width="9.140625" style="1"/>
    <col min="503" max="503" width="9.42578125" style="1" customWidth="1"/>
    <col min="504" max="504" width="67.28515625" style="1" customWidth="1"/>
    <col min="505" max="505" width="13.28515625" style="1" customWidth="1"/>
    <col min="506" max="758" width="9.140625" style="1"/>
    <col min="759" max="759" width="9.42578125" style="1" customWidth="1"/>
    <col min="760" max="760" width="67.28515625" style="1" customWidth="1"/>
    <col min="761" max="761" width="13.28515625" style="1" customWidth="1"/>
    <col min="762" max="1014" width="9.140625" style="1"/>
    <col min="1015" max="1015" width="9.42578125" style="1" customWidth="1"/>
    <col min="1016" max="1016" width="67.28515625" style="1" customWidth="1"/>
    <col min="1017" max="1017" width="13.28515625" style="1" customWidth="1"/>
    <col min="1018" max="1270" width="9.140625" style="1"/>
    <col min="1271" max="1271" width="9.42578125" style="1" customWidth="1"/>
    <col min="1272" max="1272" width="67.28515625" style="1" customWidth="1"/>
    <col min="1273" max="1273" width="13.28515625" style="1" customWidth="1"/>
    <col min="1274" max="1526" width="9.140625" style="1"/>
    <col min="1527" max="1527" width="9.42578125" style="1" customWidth="1"/>
    <col min="1528" max="1528" width="67.28515625" style="1" customWidth="1"/>
    <col min="1529" max="1529" width="13.28515625" style="1" customWidth="1"/>
    <col min="1530" max="1782" width="9.140625" style="1"/>
    <col min="1783" max="1783" width="9.42578125" style="1" customWidth="1"/>
    <col min="1784" max="1784" width="67.28515625" style="1" customWidth="1"/>
    <col min="1785" max="1785" width="13.28515625" style="1" customWidth="1"/>
    <col min="1786" max="2038" width="9.140625" style="1"/>
    <col min="2039" max="2039" width="9.42578125" style="1" customWidth="1"/>
    <col min="2040" max="2040" width="67.28515625" style="1" customWidth="1"/>
    <col min="2041" max="2041" width="13.28515625" style="1" customWidth="1"/>
    <col min="2042" max="2294" width="9.140625" style="1"/>
    <col min="2295" max="2295" width="9.42578125" style="1" customWidth="1"/>
    <col min="2296" max="2296" width="67.28515625" style="1" customWidth="1"/>
    <col min="2297" max="2297" width="13.28515625" style="1" customWidth="1"/>
    <col min="2298" max="2550" width="9.140625" style="1"/>
    <col min="2551" max="2551" width="9.42578125" style="1" customWidth="1"/>
    <col min="2552" max="2552" width="67.28515625" style="1" customWidth="1"/>
    <col min="2553" max="2553" width="13.28515625" style="1" customWidth="1"/>
    <col min="2554" max="2806" width="9.140625" style="1"/>
    <col min="2807" max="2807" width="9.42578125" style="1" customWidth="1"/>
    <col min="2808" max="2808" width="67.28515625" style="1" customWidth="1"/>
    <col min="2809" max="2809" width="13.28515625" style="1" customWidth="1"/>
    <col min="2810" max="3062" width="9.140625" style="1"/>
    <col min="3063" max="3063" width="9.42578125" style="1" customWidth="1"/>
    <col min="3064" max="3064" width="67.28515625" style="1" customWidth="1"/>
    <col min="3065" max="3065" width="13.28515625" style="1" customWidth="1"/>
    <col min="3066" max="3318" width="9.140625" style="1"/>
    <col min="3319" max="3319" width="9.42578125" style="1" customWidth="1"/>
    <col min="3320" max="3320" width="67.28515625" style="1" customWidth="1"/>
    <col min="3321" max="3321" width="13.28515625" style="1" customWidth="1"/>
    <col min="3322" max="3574" width="9.140625" style="1"/>
    <col min="3575" max="3575" width="9.42578125" style="1" customWidth="1"/>
    <col min="3576" max="3576" width="67.28515625" style="1" customWidth="1"/>
    <col min="3577" max="3577" width="13.28515625" style="1" customWidth="1"/>
    <col min="3578" max="3830" width="9.140625" style="1"/>
    <col min="3831" max="3831" width="9.42578125" style="1" customWidth="1"/>
    <col min="3832" max="3832" width="67.28515625" style="1" customWidth="1"/>
    <col min="3833" max="3833" width="13.28515625" style="1" customWidth="1"/>
    <col min="3834" max="4086" width="9.140625" style="1"/>
    <col min="4087" max="4087" width="9.42578125" style="1" customWidth="1"/>
    <col min="4088" max="4088" width="67.28515625" style="1" customWidth="1"/>
    <col min="4089" max="4089" width="13.28515625" style="1" customWidth="1"/>
    <col min="4090" max="4342" width="9.140625" style="1"/>
    <col min="4343" max="4343" width="9.42578125" style="1" customWidth="1"/>
    <col min="4344" max="4344" width="67.28515625" style="1" customWidth="1"/>
    <col min="4345" max="4345" width="13.28515625" style="1" customWidth="1"/>
    <col min="4346" max="4598" width="9.140625" style="1"/>
    <col min="4599" max="4599" width="9.42578125" style="1" customWidth="1"/>
    <col min="4600" max="4600" width="67.28515625" style="1" customWidth="1"/>
    <col min="4601" max="4601" width="13.28515625" style="1" customWidth="1"/>
    <col min="4602" max="4854" width="9.140625" style="1"/>
    <col min="4855" max="4855" width="9.42578125" style="1" customWidth="1"/>
    <col min="4856" max="4856" width="67.28515625" style="1" customWidth="1"/>
    <col min="4857" max="4857" width="13.28515625" style="1" customWidth="1"/>
    <col min="4858" max="5110" width="9.140625" style="1"/>
    <col min="5111" max="5111" width="9.42578125" style="1" customWidth="1"/>
    <col min="5112" max="5112" width="67.28515625" style="1" customWidth="1"/>
    <col min="5113" max="5113" width="13.28515625" style="1" customWidth="1"/>
    <col min="5114" max="5366" width="9.140625" style="1"/>
    <col min="5367" max="5367" width="9.42578125" style="1" customWidth="1"/>
    <col min="5368" max="5368" width="67.28515625" style="1" customWidth="1"/>
    <col min="5369" max="5369" width="13.28515625" style="1" customWidth="1"/>
    <col min="5370" max="5622" width="9.140625" style="1"/>
    <col min="5623" max="5623" width="9.42578125" style="1" customWidth="1"/>
    <col min="5624" max="5624" width="67.28515625" style="1" customWidth="1"/>
    <col min="5625" max="5625" width="13.28515625" style="1" customWidth="1"/>
    <col min="5626" max="5878" width="9.140625" style="1"/>
    <col min="5879" max="5879" width="9.42578125" style="1" customWidth="1"/>
    <col min="5880" max="5880" width="67.28515625" style="1" customWidth="1"/>
    <col min="5881" max="5881" width="13.28515625" style="1" customWidth="1"/>
    <col min="5882" max="6134" width="9.140625" style="1"/>
    <col min="6135" max="6135" width="9.42578125" style="1" customWidth="1"/>
    <col min="6136" max="6136" width="67.28515625" style="1" customWidth="1"/>
    <col min="6137" max="6137" width="13.28515625" style="1" customWidth="1"/>
    <col min="6138" max="6390" width="9.140625" style="1"/>
    <col min="6391" max="6391" width="9.42578125" style="1" customWidth="1"/>
    <col min="6392" max="6392" width="67.28515625" style="1" customWidth="1"/>
    <col min="6393" max="6393" width="13.28515625" style="1" customWidth="1"/>
    <col min="6394" max="6646" width="9.140625" style="1"/>
    <col min="6647" max="6647" width="9.42578125" style="1" customWidth="1"/>
    <col min="6648" max="6648" width="67.28515625" style="1" customWidth="1"/>
    <col min="6649" max="6649" width="13.28515625" style="1" customWidth="1"/>
    <col min="6650" max="6902" width="9.140625" style="1"/>
    <col min="6903" max="6903" width="9.42578125" style="1" customWidth="1"/>
    <col min="6904" max="6904" width="67.28515625" style="1" customWidth="1"/>
    <col min="6905" max="6905" width="13.28515625" style="1" customWidth="1"/>
    <col min="6906" max="7158" width="9.140625" style="1"/>
    <col min="7159" max="7159" width="9.42578125" style="1" customWidth="1"/>
    <col min="7160" max="7160" width="67.28515625" style="1" customWidth="1"/>
    <col min="7161" max="7161" width="13.28515625" style="1" customWidth="1"/>
    <col min="7162" max="7414" width="9.140625" style="1"/>
    <col min="7415" max="7415" width="9.42578125" style="1" customWidth="1"/>
    <col min="7416" max="7416" width="67.28515625" style="1" customWidth="1"/>
    <col min="7417" max="7417" width="13.28515625" style="1" customWidth="1"/>
    <col min="7418" max="7670" width="9.140625" style="1"/>
    <col min="7671" max="7671" width="9.42578125" style="1" customWidth="1"/>
    <col min="7672" max="7672" width="67.28515625" style="1" customWidth="1"/>
    <col min="7673" max="7673" width="13.28515625" style="1" customWidth="1"/>
    <col min="7674" max="7926" width="9.140625" style="1"/>
    <col min="7927" max="7927" width="9.42578125" style="1" customWidth="1"/>
    <col min="7928" max="7928" width="67.28515625" style="1" customWidth="1"/>
    <col min="7929" max="7929" width="13.28515625" style="1" customWidth="1"/>
    <col min="7930" max="8182" width="9.140625" style="1"/>
    <col min="8183" max="8183" width="9.42578125" style="1" customWidth="1"/>
    <col min="8184" max="8184" width="67.28515625" style="1" customWidth="1"/>
    <col min="8185" max="8185" width="13.28515625" style="1" customWidth="1"/>
    <col min="8186" max="8438" width="9.140625" style="1"/>
    <col min="8439" max="8439" width="9.42578125" style="1" customWidth="1"/>
    <col min="8440" max="8440" width="67.28515625" style="1" customWidth="1"/>
    <col min="8441" max="8441" width="13.28515625" style="1" customWidth="1"/>
    <col min="8442" max="8694" width="9.140625" style="1"/>
    <col min="8695" max="8695" width="9.42578125" style="1" customWidth="1"/>
    <col min="8696" max="8696" width="67.28515625" style="1" customWidth="1"/>
    <col min="8697" max="8697" width="13.28515625" style="1" customWidth="1"/>
    <col min="8698" max="8950" width="9.140625" style="1"/>
    <col min="8951" max="8951" width="9.42578125" style="1" customWidth="1"/>
    <col min="8952" max="8952" width="67.28515625" style="1" customWidth="1"/>
    <col min="8953" max="8953" width="13.28515625" style="1" customWidth="1"/>
    <col min="8954" max="9206" width="9.140625" style="1"/>
    <col min="9207" max="9207" width="9.42578125" style="1" customWidth="1"/>
    <col min="9208" max="9208" width="67.28515625" style="1" customWidth="1"/>
    <col min="9209" max="9209" width="13.28515625" style="1" customWidth="1"/>
    <col min="9210" max="9462" width="9.140625" style="1"/>
    <col min="9463" max="9463" width="9.42578125" style="1" customWidth="1"/>
    <col min="9464" max="9464" width="67.28515625" style="1" customWidth="1"/>
    <col min="9465" max="9465" width="13.28515625" style="1" customWidth="1"/>
    <col min="9466" max="9718" width="9.140625" style="1"/>
    <col min="9719" max="9719" width="9.42578125" style="1" customWidth="1"/>
    <col min="9720" max="9720" width="67.28515625" style="1" customWidth="1"/>
    <col min="9721" max="9721" width="13.28515625" style="1" customWidth="1"/>
    <col min="9722" max="9974" width="9.140625" style="1"/>
    <col min="9975" max="9975" width="9.42578125" style="1" customWidth="1"/>
    <col min="9976" max="9976" width="67.28515625" style="1" customWidth="1"/>
    <col min="9977" max="9977" width="13.28515625" style="1" customWidth="1"/>
    <col min="9978" max="10230" width="9.140625" style="1"/>
    <col min="10231" max="10231" width="9.42578125" style="1" customWidth="1"/>
    <col min="10232" max="10232" width="67.28515625" style="1" customWidth="1"/>
    <col min="10233" max="10233" width="13.28515625" style="1" customWidth="1"/>
    <col min="10234" max="10486" width="9.140625" style="1"/>
    <col min="10487" max="10487" width="9.42578125" style="1" customWidth="1"/>
    <col min="10488" max="10488" width="67.28515625" style="1" customWidth="1"/>
    <col min="10489" max="10489" width="13.28515625" style="1" customWidth="1"/>
    <col min="10490" max="10742" width="9.140625" style="1"/>
    <col min="10743" max="10743" width="9.42578125" style="1" customWidth="1"/>
    <col min="10744" max="10744" width="67.28515625" style="1" customWidth="1"/>
    <col min="10745" max="10745" width="13.28515625" style="1" customWidth="1"/>
    <col min="10746" max="10998" width="9.140625" style="1"/>
    <col min="10999" max="10999" width="9.42578125" style="1" customWidth="1"/>
    <col min="11000" max="11000" width="67.28515625" style="1" customWidth="1"/>
    <col min="11001" max="11001" width="13.28515625" style="1" customWidth="1"/>
    <col min="11002" max="11254" width="9.140625" style="1"/>
    <col min="11255" max="11255" width="9.42578125" style="1" customWidth="1"/>
    <col min="11256" max="11256" width="67.28515625" style="1" customWidth="1"/>
    <col min="11257" max="11257" width="13.28515625" style="1" customWidth="1"/>
    <col min="11258" max="11510" width="9.140625" style="1"/>
    <col min="11511" max="11511" width="9.42578125" style="1" customWidth="1"/>
    <col min="11512" max="11512" width="67.28515625" style="1" customWidth="1"/>
    <col min="11513" max="11513" width="13.28515625" style="1" customWidth="1"/>
    <col min="11514" max="11766" width="9.140625" style="1"/>
    <col min="11767" max="11767" width="9.42578125" style="1" customWidth="1"/>
    <col min="11768" max="11768" width="67.28515625" style="1" customWidth="1"/>
    <col min="11769" max="11769" width="13.28515625" style="1" customWidth="1"/>
    <col min="11770" max="12022" width="9.140625" style="1"/>
    <col min="12023" max="12023" width="9.42578125" style="1" customWidth="1"/>
    <col min="12024" max="12024" width="67.28515625" style="1" customWidth="1"/>
    <col min="12025" max="12025" width="13.28515625" style="1" customWidth="1"/>
    <col min="12026" max="12278" width="9.140625" style="1"/>
    <col min="12279" max="12279" width="9.42578125" style="1" customWidth="1"/>
    <col min="12280" max="12280" width="67.28515625" style="1" customWidth="1"/>
    <col min="12281" max="12281" width="13.28515625" style="1" customWidth="1"/>
    <col min="12282" max="12534" width="9.140625" style="1"/>
    <col min="12535" max="12535" width="9.42578125" style="1" customWidth="1"/>
    <col min="12536" max="12536" width="67.28515625" style="1" customWidth="1"/>
    <col min="12537" max="12537" width="13.28515625" style="1" customWidth="1"/>
    <col min="12538" max="12790" width="9.140625" style="1"/>
    <col min="12791" max="12791" width="9.42578125" style="1" customWidth="1"/>
    <col min="12792" max="12792" width="67.28515625" style="1" customWidth="1"/>
    <col min="12793" max="12793" width="13.28515625" style="1" customWidth="1"/>
    <col min="12794" max="13046" width="9.140625" style="1"/>
    <col min="13047" max="13047" width="9.42578125" style="1" customWidth="1"/>
    <col min="13048" max="13048" width="67.28515625" style="1" customWidth="1"/>
    <col min="13049" max="13049" width="13.28515625" style="1" customWidth="1"/>
    <col min="13050" max="13302" width="9.140625" style="1"/>
    <col min="13303" max="13303" width="9.42578125" style="1" customWidth="1"/>
    <col min="13304" max="13304" width="67.28515625" style="1" customWidth="1"/>
    <col min="13305" max="13305" width="13.28515625" style="1" customWidth="1"/>
    <col min="13306" max="13558" width="9.140625" style="1"/>
    <col min="13559" max="13559" width="9.42578125" style="1" customWidth="1"/>
    <col min="13560" max="13560" width="67.28515625" style="1" customWidth="1"/>
    <col min="13561" max="13561" width="13.28515625" style="1" customWidth="1"/>
    <col min="13562" max="13814" width="9.140625" style="1"/>
    <col min="13815" max="13815" width="9.42578125" style="1" customWidth="1"/>
    <col min="13816" max="13816" width="67.28515625" style="1" customWidth="1"/>
    <col min="13817" max="13817" width="13.28515625" style="1" customWidth="1"/>
    <col min="13818" max="14070" width="9.140625" style="1"/>
    <col min="14071" max="14071" width="9.42578125" style="1" customWidth="1"/>
    <col min="14072" max="14072" width="67.28515625" style="1" customWidth="1"/>
    <col min="14073" max="14073" width="13.28515625" style="1" customWidth="1"/>
    <col min="14074" max="14326" width="9.140625" style="1"/>
    <col min="14327" max="14327" width="9.42578125" style="1" customWidth="1"/>
    <col min="14328" max="14328" width="67.28515625" style="1" customWidth="1"/>
    <col min="14329" max="14329" width="13.28515625" style="1" customWidth="1"/>
    <col min="14330" max="14582" width="9.140625" style="1"/>
    <col min="14583" max="14583" width="9.42578125" style="1" customWidth="1"/>
    <col min="14584" max="14584" width="67.28515625" style="1" customWidth="1"/>
    <col min="14585" max="14585" width="13.28515625" style="1" customWidth="1"/>
    <col min="14586" max="14838" width="9.140625" style="1"/>
    <col min="14839" max="14839" width="9.42578125" style="1" customWidth="1"/>
    <col min="14840" max="14840" width="67.28515625" style="1" customWidth="1"/>
    <col min="14841" max="14841" width="13.28515625" style="1" customWidth="1"/>
    <col min="14842" max="15094" width="9.140625" style="1"/>
    <col min="15095" max="15095" width="9.42578125" style="1" customWidth="1"/>
    <col min="15096" max="15096" width="67.28515625" style="1" customWidth="1"/>
    <col min="15097" max="15097" width="13.28515625" style="1" customWidth="1"/>
    <col min="15098" max="15350" width="9.140625" style="1"/>
    <col min="15351" max="15351" width="9.42578125" style="1" customWidth="1"/>
    <col min="15352" max="15352" width="67.28515625" style="1" customWidth="1"/>
    <col min="15353" max="15353" width="13.28515625" style="1" customWidth="1"/>
    <col min="15354" max="15606" width="9.140625" style="1"/>
    <col min="15607" max="15607" width="9.42578125" style="1" customWidth="1"/>
    <col min="15608" max="15608" width="67.28515625" style="1" customWidth="1"/>
    <col min="15609" max="15609" width="13.28515625" style="1" customWidth="1"/>
    <col min="15610" max="15862" width="9.140625" style="1"/>
    <col min="15863" max="15863" width="9.42578125" style="1" customWidth="1"/>
    <col min="15864" max="15864" width="67.28515625" style="1" customWidth="1"/>
    <col min="15865" max="15865" width="13.28515625" style="1" customWidth="1"/>
    <col min="15866" max="16118" width="9.140625" style="1"/>
    <col min="16119" max="16119" width="9.42578125" style="1" customWidth="1"/>
    <col min="16120" max="16120" width="67.28515625" style="1" customWidth="1"/>
    <col min="16121" max="16121" width="13.28515625" style="1" customWidth="1"/>
    <col min="16122" max="16380" width="9.140625" style="1"/>
    <col min="16381" max="16384" width="8.85546875" style="1" customWidth="1"/>
  </cols>
  <sheetData>
    <row r="2" spans="1:4" ht="18" x14ac:dyDescent="0.25">
      <c r="B2" s="2" t="s">
        <v>127</v>
      </c>
    </row>
    <row r="3" spans="1:4" ht="18.75" thickBot="1" x14ac:dyDescent="0.3">
      <c r="B3" s="2" t="s">
        <v>0</v>
      </c>
    </row>
    <row r="4" spans="1:4" ht="15.75" thickBot="1" x14ac:dyDescent="0.3">
      <c r="B4" s="4" t="s">
        <v>1</v>
      </c>
      <c r="C4" s="5"/>
    </row>
    <row r="5" spans="1:4" ht="15.75" thickBot="1" x14ac:dyDescent="0.3">
      <c r="B5" s="4"/>
      <c r="C5" s="6" t="s">
        <v>2</v>
      </c>
    </row>
    <row r="6" spans="1:4" ht="16.5" thickBot="1" x14ac:dyDescent="0.3">
      <c r="B6" s="21" t="s">
        <v>3</v>
      </c>
      <c r="C6" s="7">
        <f>SUM(C7,C8,C9,C11,C12,C15)</f>
        <v>253637</v>
      </c>
    </row>
    <row r="7" spans="1:4" ht="15" x14ac:dyDescent="0.25">
      <c r="B7" s="71" t="s">
        <v>4</v>
      </c>
      <c r="C7" s="75">
        <v>8656</v>
      </c>
      <c r="D7" s="9"/>
    </row>
    <row r="8" spans="1:4" ht="15" x14ac:dyDescent="0.25">
      <c r="B8" s="72" t="s">
        <v>5</v>
      </c>
      <c r="C8" s="76">
        <v>0</v>
      </c>
      <c r="D8" s="9"/>
    </row>
    <row r="9" spans="1:4" ht="15" x14ac:dyDescent="0.25">
      <c r="B9" s="72" t="s">
        <v>6</v>
      </c>
      <c r="C9" s="76">
        <v>0</v>
      </c>
      <c r="D9" s="9"/>
    </row>
    <row r="10" spans="1:4" ht="15" x14ac:dyDescent="0.25">
      <c r="A10" s="12"/>
      <c r="B10" s="72" t="s">
        <v>7</v>
      </c>
      <c r="C10" s="81">
        <v>0</v>
      </c>
      <c r="D10" s="9"/>
    </row>
    <row r="11" spans="1:4" ht="15" x14ac:dyDescent="0.25">
      <c r="A11" s="12"/>
      <c r="B11" s="72" t="s">
        <v>46</v>
      </c>
      <c r="C11" s="77">
        <v>1423</v>
      </c>
      <c r="D11" s="9"/>
    </row>
    <row r="12" spans="1:4" ht="15" x14ac:dyDescent="0.25">
      <c r="A12" s="12"/>
      <c r="B12" s="72" t="s">
        <v>8</v>
      </c>
      <c r="C12" s="77">
        <f>SUM(C13,C14)</f>
        <v>243558</v>
      </c>
      <c r="D12" s="9"/>
    </row>
    <row r="13" spans="1:4" x14ac:dyDescent="0.2">
      <c r="A13" s="12"/>
      <c r="B13" s="73" t="s">
        <v>9</v>
      </c>
      <c r="C13" s="78">
        <v>48558</v>
      </c>
      <c r="D13" s="9"/>
    </row>
    <row r="14" spans="1:4" s="18" customFormat="1" x14ac:dyDescent="0.2">
      <c r="A14" s="16"/>
      <c r="B14" s="74" t="s">
        <v>10</v>
      </c>
      <c r="C14" s="79">
        <v>195000</v>
      </c>
      <c r="D14" s="9"/>
    </row>
    <row r="15" spans="1:4" ht="15.75" thickBot="1" x14ac:dyDescent="0.3">
      <c r="B15" s="70" t="s">
        <v>11</v>
      </c>
      <c r="C15" s="80">
        <v>0</v>
      </c>
      <c r="D15" s="9"/>
    </row>
    <row r="16" spans="1:4" ht="15.75" thickBot="1" x14ac:dyDescent="0.3">
      <c r="B16" s="19"/>
      <c r="C16" s="20"/>
      <c r="D16" s="9"/>
    </row>
    <row r="17" spans="1:4" ht="16.5" thickBot="1" x14ac:dyDescent="0.3">
      <c r="A17" s="12"/>
      <c r="B17" s="21" t="s">
        <v>12</v>
      </c>
      <c r="C17" s="7">
        <f>SUM(C18,C22,C27,C29,C30,C31,)</f>
        <v>253637</v>
      </c>
      <c r="D17" s="9"/>
    </row>
    <row r="18" spans="1:4" ht="15" x14ac:dyDescent="0.25">
      <c r="A18" s="12"/>
      <c r="B18" s="8" t="s">
        <v>13</v>
      </c>
      <c r="C18" s="11">
        <f>SUM(C19,C20,C21,)</f>
        <v>23100</v>
      </c>
      <c r="D18" s="9"/>
    </row>
    <row r="19" spans="1:4" x14ac:dyDescent="0.2">
      <c r="A19" s="12"/>
      <c r="B19" s="14" t="s">
        <v>14</v>
      </c>
      <c r="C19" s="15">
        <v>20100</v>
      </c>
      <c r="D19" s="9"/>
    </row>
    <row r="20" spans="1:4" x14ac:dyDescent="0.2">
      <c r="A20" s="12"/>
      <c r="B20" s="14" t="s">
        <v>15</v>
      </c>
      <c r="C20" s="17">
        <v>2500</v>
      </c>
      <c r="D20" s="9"/>
    </row>
    <row r="21" spans="1:4" x14ac:dyDescent="0.2">
      <c r="A21" s="12"/>
      <c r="B21" s="14" t="s">
        <v>16</v>
      </c>
      <c r="C21" s="17">
        <v>500</v>
      </c>
      <c r="D21" s="9"/>
    </row>
    <row r="22" spans="1:4" ht="15" x14ac:dyDescent="0.25">
      <c r="A22" s="12"/>
      <c r="B22" s="10" t="s">
        <v>17</v>
      </c>
      <c r="C22" s="13">
        <f>SUM(C23,C24,C26)</f>
        <v>49502</v>
      </c>
      <c r="D22" s="9"/>
    </row>
    <row r="23" spans="1:4" x14ac:dyDescent="0.2">
      <c r="A23" s="12"/>
      <c r="B23" s="14" t="s">
        <v>18</v>
      </c>
      <c r="C23" s="15">
        <v>12832</v>
      </c>
      <c r="D23" s="9"/>
    </row>
    <row r="24" spans="1:4" x14ac:dyDescent="0.2">
      <c r="A24" s="12"/>
      <c r="B24" s="14" t="s">
        <v>19</v>
      </c>
      <c r="C24" s="15">
        <v>6000</v>
      </c>
      <c r="D24" s="9"/>
    </row>
    <row r="25" spans="1:4" x14ac:dyDescent="0.2">
      <c r="A25" s="12"/>
      <c r="B25" s="14" t="s">
        <v>20</v>
      </c>
      <c r="C25" s="17">
        <v>0</v>
      </c>
      <c r="D25" s="9"/>
    </row>
    <row r="26" spans="1:4" x14ac:dyDescent="0.2">
      <c r="A26" s="12"/>
      <c r="B26" s="14" t="s">
        <v>21</v>
      </c>
      <c r="C26" s="15">
        <v>30670</v>
      </c>
      <c r="D26" s="9"/>
    </row>
    <row r="27" spans="1:4" ht="15" x14ac:dyDescent="0.25">
      <c r="A27" s="12"/>
      <c r="B27" s="10" t="s">
        <v>22</v>
      </c>
      <c r="C27" s="11">
        <v>178165</v>
      </c>
      <c r="D27" s="9"/>
    </row>
    <row r="28" spans="1:4" x14ac:dyDescent="0.2">
      <c r="A28" s="12"/>
      <c r="B28" s="22" t="s">
        <v>23</v>
      </c>
      <c r="C28" s="17">
        <v>130205</v>
      </c>
      <c r="D28" s="9"/>
    </row>
    <row r="29" spans="1:4" ht="15" x14ac:dyDescent="0.25">
      <c r="A29" s="12"/>
      <c r="B29" s="23" t="s">
        <v>24</v>
      </c>
      <c r="C29" s="11">
        <v>300</v>
      </c>
      <c r="D29" s="9"/>
    </row>
    <row r="30" spans="1:4" ht="15" x14ac:dyDescent="0.25">
      <c r="A30" s="12"/>
      <c r="B30" s="23" t="s">
        <v>25</v>
      </c>
      <c r="C30" s="11">
        <v>2320</v>
      </c>
      <c r="D30" s="9"/>
    </row>
    <row r="31" spans="1:4" ht="15.75" thickBot="1" x14ac:dyDescent="0.3">
      <c r="A31" s="12"/>
      <c r="B31" s="23" t="s">
        <v>26</v>
      </c>
      <c r="C31" s="11">
        <v>250</v>
      </c>
      <c r="D31" s="9"/>
    </row>
    <row r="32" spans="1:4" ht="16.5" thickBot="1" x14ac:dyDescent="0.3">
      <c r="B32" s="21" t="s">
        <v>45</v>
      </c>
      <c r="C32" s="24">
        <f>C6-C17</f>
        <v>0</v>
      </c>
      <c r="D32" s="9"/>
    </row>
    <row r="33" spans="1:4" x14ac:dyDescent="0.2">
      <c r="C33" s="25"/>
      <c r="D33" s="9"/>
    </row>
    <row r="34" spans="1:4" hidden="1" x14ac:dyDescent="0.2">
      <c r="C34" s="25"/>
      <c r="D34" s="9"/>
    </row>
    <row r="35" spans="1:4" ht="13.5" thickBot="1" x14ac:dyDescent="0.25">
      <c r="C35" s="25"/>
      <c r="D35" s="9"/>
    </row>
    <row r="36" spans="1:4" ht="37.5" customHeight="1" thickBot="1" x14ac:dyDescent="0.3">
      <c r="B36" s="62" t="s">
        <v>39</v>
      </c>
      <c r="C36" s="5"/>
    </row>
    <row r="37" spans="1:4" ht="15.75" customHeight="1" thickBot="1" x14ac:dyDescent="0.3">
      <c r="B37" s="63" t="s">
        <v>43</v>
      </c>
      <c r="C37" s="64">
        <f>C38</f>
        <v>49000</v>
      </c>
    </row>
    <row r="38" spans="1:4" ht="15.75" customHeight="1" thickBot="1" x14ac:dyDescent="0.25">
      <c r="B38" s="22" t="s">
        <v>40</v>
      </c>
      <c r="C38" s="28">
        <v>49000</v>
      </c>
      <c r="D38" s="9"/>
    </row>
    <row r="39" spans="1:4" ht="15.75" customHeight="1" thickBot="1" x14ac:dyDescent="0.3">
      <c r="B39" s="63"/>
      <c r="C39" s="64"/>
      <c r="D39" s="9"/>
    </row>
    <row r="40" spans="1:4" ht="15.75" customHeight="1" thickBot="1" x14ac:dyDescent="0.3">
      <c r="B40" s="63" t="s">
        <v>42</v>
      </c>
      <c r="C40" s="64">
        <f>C41</f>
        <v>49000</v>
      </c>
      <c r="D40" s="9"/>
    </row>
    <row r="41" spans="1:4" s="18" customFormat="1" ht="15.75" customHeight="1" thickBot="1" x14ac:dyDescent="0.25">
      <c r="A41" s="16"/>
      <c r="B41" s="65" t="s">
        <v>41</v>
      </c>
      <c r="C41" s="28">
        <v>49000</v>
      </c>
      <c r="D41" s="9"/>
    </row>
    <row r="42" spans="1:4" ht="15.75" customHeight="1" thickBot="1" x14ac:dyDescent="0.3">
      <c r="B42" s="41" t="s">
        <v>44</v>
      </c>
      <c r="C42" s="66">
        <f>C37-C40</f>
        <v>0</v>
      </c>
    </row>
    <row r="43" spans="1:4" x14ac:dyDescent="0.2">
      <c r="C43" s="25"/>
      <c r="D43" s="9"/>
    </row>
    <row r="44" spans="1:4" x14ac:dyDescent="0.2">
      <c r="C44" s="25"/>
      <c r="D44" s="9"/>
    </row>
    <row r="45" spans="1:4" x14ac:dyDescent="0.2">
      <c r="C45" s="25"/>
      <c r="D45" s="9"/>
    </row>
    <row r="46" spans="1:4" ht="18" x14ac:dyDescent="0.25">
      <c r="B46" s="2" t="s">
        <v>52</v>
      </c>
      <c r="C46" s="25"/>
      <c r="D46" s="9"/>
    </row>
    <row r="47" spans="1:4" ht="18" x14ac:dyDescent="0.25">
      <c r="B47" s="2" t="s">
        <v>27</v>
      </c>
      <c r="C47" s="25"/>
      <c r="D47" s="9"/>
    </row>
    <row r="48" spans="1:4" ht="13.5" thickBot="1" x14ac:dyDescent="0.25">
      <c r="D48" s="9"/>
    </row>
    <row r="49" spans="2:5" ht="15.75" customHeight="1" thickBot="1" x14ac:dyDescent="0.3">
      <c r="B49" s="69" t="s">
        <v>28</v>
      </c>
      <c r="C49" s="5"/>
      <c r="D49" s="9"/>
    </row>
    <row r="50" spans="2:5" ht="15.75" customHeight="1" thickBot="1" x14ac:dyDescent="0.25">
      <c r="B50" s="26" t="s">
        <v>29</v>
      </c>
      <c r="C50" s="27">
        <f>C51+C52</f>
        <v>51682</v>
      </c>
    </row>
    <row r="51" spans="2:5" ht="15.75" customHeight="1" x14ac:dyDescent="0.2">
      <c r="B51" s="22" t="s">
        <v>30</v>
      </c>
      <c r="C51" s="28">
        <v>14501</v>
      </c>
      <c r="D51" s="9" t="s">
        <v>31</v>
      </c>
    </row>
    <row r="52" spans="2:5" s="18" customFormat="1" ht="15.75" customHeight="1" thickBot="1" x14ac:dyDescent="0.25">
      <c r="B52" s="29" t="s">
        <v>32</v>
      </c>
      <c r="C52" s="28">
        <v>37181</v>
      </c>
      <c r="D52" s="9" t="s">
        <v>33</v>
      </c>
    </row>
    <row r="53" spans="2:5" s="30" customFormat="1" ht="15.75" customHeight="1" thickBot="1" x14ac:dyDescent="0.3">
      <c r="B53" s="31" t="s">
        <v>34</v>
      </c>
      <c r="C53" s="32">
        <f>SUM(C50:C50)</f>
        <v>51682</v>
      </c>
      <c r="D53" s="33">
        <f>SUM(D50:D50)</f>
        <v>0</v>
      </c>
      <c r="E53" s="1"/>
    </row>
    <row r="54" spans="2:5" ht="15.75" customHeight="1" thickBot="1" x14ac:dyDescent="0.25">
      <c r="B54" s="34" t="s">
        <v>35</v>
      </c>
      <c r="C54" s="35">
        <v>51682</v>
      </c>
      <c r="D54" s="36" t="s">
        <v>36</v>
      </c>
      <c r="E54" s="9"/>
    </row>
    <row r="55" spans="2:5" s="30" customFormat="1" ht="15.75" customHeight="1" thickBot="1" x14ac:dyDescent="0.3">
      <c r="B55" s="31" t="s">
        <v>37</v>
      </c>
      <c r="C55" s="32">
        <f>SUM(C54:C54)</f>
        <v>51682</v>
      </c>
      <c r="D55" s="33"/>
      <c r="E55" s="9"/>
    </row>
    <row r="56" spans="2:5" ht="15.75" customHeight="1" thickBot="1" x14ac:dyDescent="0.3">
      <c r="B56" s="21" t="s">
        <v>38</v>
      </c>
      <c r="C56" s="37">
        <f>C53-C55</f>
        <v>0</v>
      </c>
      <c r="D56" s="38"/>
      <c r="E56" s="9"/>
    </row>
    <row r="57" spans="2:5" ht="15" x14ac:dyDescent="0.2">
      <c r="C57" s="39"/>
    </row>
    <row r="58" spans="2:5" ht="15" x14ac:dyDescent="0.25">
      <c r="C58" s="40"/>
    </row>
    <row r="59" spans="2:5" x14ac:dyDescent="0.2">
      <c r="C59" s="43"/>
    </row>
    <row r="60" spans="2:5" x14ac:dyDescent="0.2">
      <c r="C60" s="43"/>
    </row>
    <row r="61" spans="2:5" x14ac:dyDescent="0.2">
      <c r="C61" s="42"/>
    </row>
    <row r="62" spans="2:5" ht="15" x14ac:dyDescent="0.25">
      <c r="C62" s="40"/>
    </row>
    <row r="63" spans="2:5" ht="15" x14ac:dyDescent="0.25">
      <c r="C63" s="40"/>
    </row>
    <row r="64" spans="2:5" ht="15" x14ac:dyDescent="0.25">
      <c r="C64" s="44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  <row r="68" spans="3:3" x14ac:dyDescent="0.2">
      <c r="C68" s="42"/>
    </row>
    <row r="69" spans="3:3" x14ac:dyDescent="0.2">
      <c r="C69" s="42"/>
    </row>
    <row r="70" spans="3:3" x14ac:dyDescent="0.2">
      <c r="C70" s="45"/>
    </row>
    <row r="71" spans="3:3" x14ac:dyDescent="0.2">
      <c r="C71" s="43"/>
    </row>
    <row r="72" spans="3:3" x14ac:dyDescent="0.2">
      <c r="C72" s="43"/>
    </row>
    <row r="73" spans="3:3" x14ac:dyDescent="0.2">
      <c r="C73" s="46"/>
    </row>
    <row r="74" spans="3:3" x14ac:dyDescent="0.2">
      <c r="C74" s="43"/>
    </row>
    <row r="75" spans="3:3" x14ac:dyDescent="0.2">
      <c r="C75" s="42"/>
    </row>
    <row r="76" spans="3:3" x14ac:dyDescent="0.2">
      <c r="C76" s="42"/>
    </row>
    <row r="77" spans="3:3" x14ac:dyDescent="0.2">
      <c r="C77" s="43"/>
    </row>
    <row r="78" spans="3:3" x14ac:dyDescent="0.2">
      <c r="C78" s="43"/>
    </row>
    <row r="79" spans="3:3" x14ac:dyDescent="0.2">
      <c r="C79" s="42"/>
    </row>
    <row r="80" spans="3:3" x14ac:dyDescent="0.2">
      <c r="C80" s="43"/>
    </row>
    <row r="81" spans="3:3" x14ac:dyDescent="0.2">
      <c r="C81" s="43"/>
    </row>
    <row r="82" spans="3:3" x14ac:dyDescent="0.2">
      <c r="C82" s="47"/>
    </row>
    <row r="83" spans="3:3" ht="15" x14ac:dyDescent="0.25">
      <c r="C83" s="44"/>
    </row>
    <row r="84" spans="3:3" x14ac:dyDescent="0.2">
      <c r="C84" s="48"/>
    </row>
    <row r="85" spans="3:3" x14ac:dyDescent="0.2">
      <c r="C85" s="49"/>
    </row>
    <row r="86" spans="3:3" x14ac:dyDescent="0.2">
      <c r="C86" s="50"/>
    </row>
    <row r="87" spans="3:3" x14ac:dyDescent="0.2">
      <c r="C87" s="50"/>
    </row>
    <row r="88" spans="3:3" x14ac:dyDescent="0.2">
      <c r="C88" s="43"/>
    </row>
    <row r="89" spans="3:3" x14ac:dyDescent="0.2">
      <c r="C89" s="43"/>
    </row>
    <row r="90" spans="3:3" x14ac:dyDescent="0.2">
      <c r="C90" s="42"/>
    </row>
    <row r="91" spans="3:3" ht="15" x14ac:dyDescent="0.25">
      <c r="C91" s="40"/>
    </row>
    <row r="92" spans="3:3" x14ac:dyDescent="0.2">
      <c r="C92" s="42"/>
    </row>
    <row r="93" spans="3:3" ht="15.75" x14ac:dyDescent="0.25">
      <c r="C93" s="51"/>
    </row>
    <row r="94" spans="3:3" ht="15" x14ac:dyDescent="0.25">
      <c r="C94" s="40"/>
    </row>
    <row r="95" spans="3:3" x14ac:dyDescent="0.2">
      <c r="C95" s="48"/>
    </row>
    <row r="96" spans="3:3" x14ac:dyDescent="0.2">
      <c r="C96" s="42"/>
    </row>
    <row r="97" spans="3:3" x14ac:dyDescent="0.2">
      <c r="C97" s="42"/>
    </row>
    <row r="98" spans="3:3" x14ac:dyDescent="0.2">
      <c r="C98" s="43"/>
    </row>
    <row r="99" spans="3:3" x14ac:dyDescent="0.2">
      <c r="C99" s="43"/>
    </row>
    <row r="100" spans="3:3" x14ac:dyDescent="0.2">
      <c r="C100" s="43"/>
    </row>
    <row r="101" spans="3:3" x14ac:dyDescent="0.2">
      <c r="C101" s="42"/>
    </row>
    <row r="102" spans="3:3" ht="15" x14ac:dyDescent="0.25">
      <c r="C102" s="44"/>
    </row>
    <row r="103" spans="3:3" x14ac:dyDescent="0.2">
      <c r="C103" s="48"/>
    </row>
    <row r="104" spans="3:3" x14ac:dyDescent="0.2">
      <c r="C104" s="43"/>
    </row>
    <row r="105" spans="3:3" x14ac:dyDescent="0.2">
      <c r="C105" s="43"/>
    </row>
    <row r="106" spans="3:3" x14ac:dyDescent="0.2">
      <c r="C106" s="48"/>
    </row>
    <row r="107" spans="3:3" x14ac:dyDescent="0.2">
      <c r="C107" s="42"/>
    </row>
    <row r="108" spans="3:3" x14ac:dyDescent="0.2">
      <c r="C108" s="42"/>
    </row>
    <row r="109" spans="3:3" x14ac:dyDescent="0.2">
      <c r="C109" s="48"/>
    </row>
    <row r="110" spans="3:3" x14ac:dyDescent="0.2">
      <c r="C110" s="43"/>
    </row>
    <row r="111" spans="3:3" x14ac:dyDescent="0.2">
      <c r="C111" s="43"/>
    </row>
    <row r="112" spans="3:3" x14ac:dyDescent="0.2">
      <c r="C112" s="43"/>
    </row>
    <row r="113" spans="3:3" x14ac:dyDescent="0.2">
      <c r="C113" s="43"/>
    </row>
    <row r="114" spans="3:3" x14ac:dyDescent="0.2">
      <c r="C114" s="43"/>
    </row>
    <row r="115" spans="3:3" x14ac:dyDescent="0.2">
      <c r="C115" s="43"/>
    </row>
    <row r="116" spans="3:3" x14ac:dyDescent="0.2">
      <c r="C116" s="43"/>
    </row>
    <row r="117" spans="3:3" x14ac:dyDescent="0.2">
      <c r="C117" s="43"/>
    </row>
    <row r="118" spans="3:3" x14ac:dyDescent="0.2">
      <c r="C118" s="43"/>
    </row>
    <row r="119" spans="3:3" ht="15" x14ac:dyDescent="0.25">
      <c r="C119" s="40"/>
    </row>
    <row r="120" spans="3:3" x14ac:dyDescent="0.2">
      <c r="C120" s="42"/>
    </row>
    <row r="121" spans="3:3" x14ac:dyDescent="0.2">
      <c r="C121" s="43"/>
    </row>
    <row r="122" spans="3:3" x14ac:dyDescent="0.2">
      <c r="C122" s="43"/>
    </row>
    <row r="123" spans="3:3" x14ac:dyDescent="0.2">
      <c r="C123" s="42"/>
    </row>
    <row r="124" spans="3:3" x14ac:dyDescent="0.2">
      <c r="C124" s="42"/>
    </row>
    <row r="125" spans="3:3" x14ac:dyDescent="0.2">
      <c r="C125" s="43"/>
    </row>
    <row r="126" spans="3:3" x14ac:dyDescent="0.2">
      <c r="C126" s="43"/>
    </row>
    <row r="127" spans="3:3" x14ac:dyDescent="0.2">
      <c r="C127" s="42"/>
    </row>
    <row r="128" spans="3:3" x14ac:dyDescent="0.2">
      <c r="C128" s="42"/>
    </row>
    <row r="129" spans="3:3" x14ac:dyDescent="0.2">
      <c r="C129" s="43"/>
    </row>
    <row r="130" spans="3:3" x14ac:dyDescent="0.2">
      <c r="C130" s="43"/>
    </row>
    <row r="131" spans="3:3" x14ac:dyDescent="0.2">
      <c r="C131" s="48"/>
    </row>
    <row r="132" spans="3:3" x14ac:dyDescent="0.2">
      <c r="C132" s="43"/>
    </row>
    <row r="133" spans="3:3" x14ac:dyDescent="0.2">
      <c r="C133" s="52"/>
    </row>
    <row r="134" spans="3:3" x14ac:dyDescent="0.2">
      <c r="C134" s="42"/>
    </row>
    <row r="135" spans="3:3" ht="15" x14ac:dyDescent="0.25">
      <c r="C135" s="40"/>
    </row>
    <row r="136" spans="3:3" ht="15" x14ac:dyDescent="0.25">
      <c r="C136" s="40"/>
    </row>
    <row r="137" spans="3:3" x14ac:dyDescent="0.2">
      <c r="C137" s="42"/>
    </row>
    <row r="138" spans="3:3" x14ac:dyDescent="0.2">
      <c r="C138" s="42"/>
    </row>
    <row r="139" spans="3:3" x14ac:dyDescent="0.2">
      <c r="C139" s="42"/>
    </row>
    <row r="140" spans="3:3" x14ac:dyDescent="0.2">
      <c r="C140" s="42"/>
    </row>
    <row r="141" spans="3:3" x14ac:dyDescent="0.2">
      <c r="C141" s="42"/>
    </row>
    <row r="142" spans="3:3" x14ac:dyDescent="0.2">
      <c r="C142" s="42"/>
    </row>
    <row r="143" spans="3:3" x14ac:dyDescent="0.2">
      <c r="C143" s="42"/>
    </row>
    <row r="144" spans="3:3" x14ac:dyDescent="0.2">
      <c r="C144" s="42"/>
    </row>
    <row r="145" spans="3:3" x14ac:dyDescent="0.2">
      <c r="C145" s="42"/>
    </row>
    <row r="146" spans="3:3" x14ac:dyDescent="0.2">
      <c r="C146" s="43"/>
    </row>
    <row r="147" spans="3:3" x14ac:dyDescent="0.2">
      <c r="C147" s="43"/>
    </row>
    <row r="148" spans="3:3" x14ac:dyDescent="0.2">
      <c r="C148" s="43"/>
    </row>
    <row r="149" spans="3:3" x14ac:dyDescent="0.2">
      <c r="C149" s="43"/>
    </row>
    <row r="150" spans="3:3" x14ac:dyDescent="0.2">
      <c r="C150" s="43"/>
    </row>
    <row r="151" spans="3:3" ht="15" x14ac:dyDescent="0.25">
      <c r="C151" s="44"/>
    </row>
    <row r="152" spans="3:3" x14ac:dyDescent="0.2">
      <c r="C152" s="42"/>
    </row>
    <row r="153" spans="3:3" x14ac:dyDescent="0.2">
      <c r="C153" s="43"/>
    </row>
    <row r="154" spans="3:3" x14ac:dyDescent="0.2">
      <c r="C154" s="42"/>
    </row>
    <row r="155" spans="3:3" x14ac:dyDescent="0.2">
      <c r="C155" s="42"/>
    </row>
    <row r="156" spans="3:3" x14ac:dyDescent="0.2">
      <c r="C156" s="42"/>
    </row>
    <row r="157" spans="3:3" x14ac:dyDescent="0.2">
      <c r="C157" s="42"/>
    </row>
    <row r="158" spans="3:3" x14ac:dyDescent="0.2">
      <c r="C158" s="42"/>
    </row>
    <row r="159" spans="3:3" x14ac:dyDescent="0.2">
      <c r="C159" s="42"/>
    </row>
    <row r="160" spans="3:3" x14ac:dyDescent="0.2">
      <c r="C160" s="42"/>
    </row>
    <row r="161" spans="3:3" x14ac:dyDescent="0.2">
      <c r="C161" s="42"/>
    </row>
    <row r="162" spans="3:3" x14ac:dyDescent="0.2">
      <c r="C162" s="42"/>
    </row>
    <row r="163" spans="3:3" x14ac:dyDescent="0.2">
      <c r="C163" s="42"/>
    </row>
    <row r="164" spans="3:3" ht="15" x14ac:dyDescent="0.25">
      <c r="C164" s="40"/>
    </row>
    <row r="165" spans="3:3" x14ac:dyDescent="0.2">
      <c r="C165" s="42"/>
    </row>
    <row r="166" spans="3:3" ht="15" x14ac:dyDescent="0.25">
      <c r="C166" s="40"/>
    </row>
    <row r="167" spans="3:3" x14ac:dyDescent="0.2">
      <c r="C167" s="42"/>
    </row>
    <row r="168" spans="3:3" ht="15" x14ac:dyDescent="0.25">
      <c r="C168" s="40"/>
    </row>
    <row r="169" spans="3:3" ht="15" x14ac:dyDescent="0.25">
      <c r="C169" s="40"/>
    </row>
    <row r="170" spans="3:3" ht="15.75" x14ac:dyDescent="0.25">
      <c r="C170" s="53"/>
    </row>
    <row r="171" spans="3:3" x14ac:dyDescent="0.2">
      <c r="C171" s="42"/>
    </row>
    <row r="172" spans="3:3" ht="15.75" x14ac:dyDescent="0.25">
      <c r="C172" s="53"/>
    </row>
    <row r="173" spans="3:3" x14ac:dyDescent="0.2">
      <c r="C173" s="25"/>
    </row>
    <row r="174" spans="3:3" x14ac:dyDescent="0.2">
      <c r="C174" s="25"/>
    </row>
    <row r="175" spans="3:3" x14ac:dyDescent="0.2">
      <c r="C175" s="25"/>
    </row>
    <row r="176" spans="3:3" x14ac:dyDescent="0.2">
      <c r="C176" s="25"/>
    </row>
    <row r="177" spans="3:3" x14ac:dyDescent="0.2">
      <c r="C177" s="25"/>
    </row>
    <row r="178" spans="3:3" x14ac:dyDescent="0.2">
      <c r="C178" s="25"/>
    </row>
    <row r="179" spans="3:3" x14ac:dyDescent="0.2">
      <c r="C179" s="25"/>
    </row>
    <row r="180" spans="3:3" x14ac:dyDescent="0.2">
      <c r="C180" s="25"/>
    </row>
    <row r="182" spans="3:3" x14ac:dyDescent="0.2">
      <c r="C182" s="54"/>
    </row>
    <row r="183" spans="3:3" x14ac:dyDescent="0.2">
      <c r="C183" s="42"/>
    </row>
    <row r="184" spans="3:3" x14ac:dyDescent="0.2">
      <c r="C184" s="55"/>
    </row>
    <row r="185" spans="3:3" x14ac:dyDescent="0.2">
      <c r="C185" s="55"/>
    </row>
    <row r="186" spans="3:3" x14ac:dyDescent="0.2">
      <c r="C186" s="55"/>
    </row>
    <row r="187" spans="3:3" x14ac:dyDescent="0.2">
      <c r="C187" s="55"/>
    </row>
    <row r="188" spans="3:3" x14ac:dyDescent="0.2">
      <c r="C188" s="55"/>
    </row>
    <row r="189" spans="3:3" x14ac:dyDescent="0.2">
      <c r="C189" s="55"/>
    </row>
    <row r="190" spans="3:3" x14ac:dyDescent="0.2">
      <c r="C190" s="56"/>
    </row>
    <row r="191" spans="3:3" x14ac:dyDescent="0.2">
      <c r="C191" s="43"/>
    </row>
    <row r="192" spans="3:3" x14ac:dyDescent="0.2">
      <c r="C192" s="52"/>
    </row>
    <row r="193" spans="3:3" x14ac:dyDescent="0.2">
      <c r="C193" s="55"/>
    </row>
    <row r="194" spans="3:3" x14ac:dyDescent="0.2">
      <c r="C194" s="55"/>
    </row>
    <row r="195" spans="3:3" x14ac:dyDescent="0.2">
      <c r="C195" s="55"/>
    </row>
    <row r="196" spans="3:3" x14ac:dyDescent="0.2">
      <c r="C196" s="55"/>
    </row>
    <row r="197" spans="3:3" ht="15" x14ac:dyDescent="0.25">
      <c r="C197" s="33"/>
    </row>
    <row r="198" spans="3:3" x14ac:dyDescent="0.2">
      <c r="C198" s="57"/>
    </row>
    <row r="199" spans="3:3" x14ac:dyDescent="0.2">
      <c r="C199" s="57"/>
    </row>
    <row r="200" spans="3:3" x14ac:dyDescent="0.2">
      <c r="C200" s="55"/>
    </row>
    <row r="201" spans="3:3" x14ac:dyDescent="0.2">
      <c r="C201" s="57"/>
    </row>
    <row r="202" spans="3:3" ht="15" x14ac:dyDescent="0.25">
      <c r="C202" s="33"/>
    </row>
    <row r="203" spans="3:3" x14ac:dyDescent="0.2">
      <c r="C203" s="38"/>
    </row>
    <row r="204" spans="3:3" x14ac:dyDescent="0.2">
      <c r="C204" s="55"/>
    </row>
    <row r="206" spans="3:3" ht="15" x14ac:dyDescent="0.25">
      <c r="C206" s="58"/>
    </row>
    <row r="207" spans="3:3" x14ac:dyDescent="0.2">
      <c r="C207" s="42"/>
    </row>
    <row r="208" spans="3:3" x14ac:dyDescent="0.2">
      <c r="C208" s="56"/>
    </row>
    <row r="209" spans="3:3" ht="15" x14ac:dyDescent="0.25">
      <c r="C209" s="33"/>
    </row>
    <row r="210" spans="3:3" ht="15" x14ac:dyDescent="0.25">
      <c r="C210" s="59"/>
    </row>
    <row r="211" spans="3:3" x14ac:dyDescent="0.2">
      <c r="C211" s="56"/>
    </row>
    <row r="212" spans="3:3" x14ac:dyDescent="0.2">
      <c r="C212" s="60"/>
    </row>
    <row r="214" spans="3:3" ht="15" x14ac:dyDescent="0.25">
      <c r="C214" s="58"/>
    </row>
    <row r="215" spans="3:3" x14ac:dyDescent="0.2">
      <c r="C215" s="42"/>
    </row>
    <row r="216" spans="3:3" x14ac:dyDescent="0.2">
      <c r="C216" s="56"/>
    </row>
    <row r="217" spans="3:3" ht="15" x14ac:dyDescent="0.25">
      <c r="C217" s="33"/>
    </row>
    <row r="218" spans="3:3" ht="15" x14ac:dyDescent="0.25">
      <c r="C218" s="33"/>
    </row>
    <row r="219" spans="3:3" x14ac:dyDescent="0.2">
      <c r="C219" s="56"/>
    </row>
    <row r="220" spans="3:3" x14ac:dyDescent="0.2">
      <c r="C220" s="61"/>
    </row>
    <row r="222" spans="3:3" ht="15" x14ac:dyDescent="0.25">
      <c r="C222" s="58"/>
    </row>
    <row r="223" spans="3:3" x14ac:dyDescent="0.2">
      <c r="C223" s="42"/>
    </row>
    <row r="224" spans="3:3" x14ac:dyDescent="0.2">
      <c r="C224" s="42"/>
    </row>
    <row r="225" spans="3:3" ht="15" x14ac:dyDescent="0.25">
      <c r="C225" s="33"/>
    </row>
    <row r="226" spans="3:3" ht="15" x14ac:dyDescent="0.25">
      <c r="C226" s="33"/>
    </row>
    <row r="227" spans="3:3" x14ac:dyDescent="0.2">
      <c r="C227" s="56"/>
    </row>
    <row r="228" spans="3:3" x14ac:dyDescent="0.2">
      <c r="C228" s="61"/>
    </row>
  </sheetData>
  <pageMargins left="0.25" right="0.25" top="0.75" bottom="0.75" header="0.3" footer="0.3"/>
  <pageSetup paperSize="9" scale="4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O16" sqref="O16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82" t="s">
        <v>53</v>
      </c>
      <c r="B1" s="83"/>
      <c r="C1" s="82"/>
      <c r="D1" s="82"/>
      <c r="E1" s="82"/>
      <c r="F1" s="84">
        <v>2019</v>
      </c>
      <c r="G1" s="85"/>
      <c r="H1" s="83" t="s">
        <v>128</v>
      </c>
    </row>
    <row r="2" spans="1:8" ht="15.75" thickBot="1" x14ac:dyDescent="0.3">
      <c r="A2" s="85"/>
      <c r="B2" s="86"/>
      <c r="C2" s="87" t="s">
        <v>54</v>
      </c>
      <c r="E2" s="86"/>
      <c r="F2" s="85"/>
      <c r="G2" s="85"/>
    </row>
    <row r="3" spans="1:8" x14ac:dyDescent="0.25">
      <c r="A3" s="88">
        <v>1</v>
      </c>
      <c r="B3" s="89">
        <v>2</v>
      </c>
      <c r="C3" s="89">
        <v>3</v>
      </c>
      <c r="D3" s="89">
        <v>4</v>
      </c>
      <c r="E3" s="89">
        <v>5</v>
      </c>
      <c r="F3" s="90">
        <v>6</v>
      </c>
      <c r="G3" s="91">
        <v>7</v>
      </c>
    </row>
    <row r="4" spans="1:8" ht="30" x14ac:dyDescent="0.25">
      <c r="A4" s="92"/>
      <c r="B4" s="93"/>
      <c r="C4" s="94" t="s">
        <v>55</v>
      </c>
      <c r="D4" s="95" t="s">
        <v>56</v>
      </c>
      <c r="E4" s="95" t="s">
        <v>57</v>
      </c>
      <c r="F4" s="96" t="s">
        <v>58</v>
      </c>
      <c r="G4" s="97" t="s">
        <v>59</v>
      </c>
    </row>
    <row r="5" spans="1:8" ht="15.75" thickBot="1" x14ac:dyDescent="0.3">
      <c r="A5" s="98" t="s">
        <v>60</v>
      </c>
      <c r="B5" s="99" t="s">
        <v>61</v>
      </c>
      <c r="C5" s="100" t="s">
        <v>62</v>
      </c>
      <c r="D5" s="101">
        <f>D6+D8+D9+D10+D11+D12+D13+D15+D19+D20</f>
        <v>306400</v>
      </c>
      <c r="E5" s="102">
        <f>E6+E8+E11+E12+E13+E15+E19</f>
        <v>306400</v>
      </c>
      <c r="F5" s="103"/>
      <c r="G5" s="104"/>
    </row>
    <row r="6" spans="1:8" x14ac:dyDescent="0.25">
      <c r="A6" s="105" t="s">
        <v>63</v>
      </c>
      <c r="B6" s="106" t="s">
        <v>13</v>
      </c>
      <c r="C6" s="107">
        <v>50</v>
      </c>
      <c r="D6" s="108">
        <f>E6</f>
        <v>23300</v>
      </c>
      <c r="E6" s="109">
        <v>23300</v>
      </c>
      <c r="F6" s="110"/>
      <c r="G6" s="111"/>
    </row>
    <row r="7" spans="1:8" ht="15.75" thickBot="1" x14ac:dyDescent="0.3">
      <c r="A7" s="112" t="s">
        <v>64</v>
      </c>
      <c r="B7" s="113" t="s">
        <v>65</v>
      </c>
      <c r="C7" s="114"/>
      <c r="D7" s="115"/>
      <c r="E7" s="116"/>
      <c r="F7" s="117"/>
      <c r="G7" s="118"/>
    </row>
    <row r="8" spans="1:8" ht="15.75" thickBot="1" x14ac:dyDescent="0.3">
      <c r="A8" s="105" t="s">
        <v>66</v>
      </c>
      <c r="B8" s="106" t="s">
        <v>17</v>
      </c>
      <c r="C8" s="107">
        <v>51</v>
      </c>
      <c r="D8" s="108">
        <f t="shared" ref="D8:D14" si="0">E8</f>
        <v>49500</v>
      </c>
      <c r="E8" s="109">
        <v>49500</v>
      </c>
      <c r="F8" s="110"/>
      <c r="G8" s="111"/>
    </row>
    <row r="9" spans="1:8" ht="15.75" thickBot="1" x14ac:dyDescent="0.3">
      <c r="A9" s="119" t="s">
        <v>67</v>
      </c>
      <c r="B9" s="120" t="s">
        <v>68</v>
      </c>
      <c r="C9" s="121">
        <v>56</v>
      </c>
      <c r="D9" s="122">
        <f t="shared" si="0"/>
        <v>0</v>
      </c>
      <c r="E9" s="123"/>
      <c r="F9" s="124"/>
      <c r="G9" s="125"/>
    </row>
    <row r="10" spans="1:8" ht="15.75" thickBot="1" x14ac:dyDescent="0.3">
      <c r="A10" s="119" t="s">
        <v>69</v>
      </c>
      <c r="B10" s="120" t="s">
        <v>70</v>
      </c>
      <c r="C10" s="126">
        <v>57</v>
      </c>
      <c r="D10" s="127">
        <f t="shared" si="0"/>
        <v>0</v>
      </c>
      <c r="E10" s="123"/>
      <c r="F10" s="124"/>
      <c r="G10" s="125"/>
    </row>
    <row r="11" spans="1:8" ht="15.75" thickBot="1" x14ac:dyDescent="0.3">
      <c r="A11" s="105" t="s">
        <v>71</v>
      </c>
      <c r="B11" s="106" t="s">
        <v>22</v>
      </c>
      <c r="C11" s="107">
        <v>52</v>
      </c>
      <c r="D11" s="128">
        <f t="shared" si="0"/>
        <v>180000</v>
      </c>
      <c r="E11" s="109">
        <v>180000</v>
      </c>
      <c r="F11" s="110"/>
      <c r="G11" s="111"/>
    </row>
    <row r="12" spans="1:8" ht="15.75" thickBot="1" x14ac:dyDescent="0.3">
      <c r="A12" s="119" t="s">
        <v>72</v>
      </c>
      <c r="B12" s="120" t="s">
        <v>73</v>
      </c>
      <c r="C12" s="126">
        <v>53</v>
      </c>
      <c r="D12" s="129">
        <f t="shared" si="0"/>
        <v>300</v>
      </c>
      <c r="E12" s="130">
        <v>300</v>
      </c>
      <c r="F12" s="124"/>
      <c r="G12" s="125"/>
    </row>
    <row r="13" spans="1:8" ht="15.75" thickBot="1" x14ac:dyDescent="0.3">
      <c r="A13" s="105" t="s">
        <v>74</v>
      </c>
      <c r="B13" s="106" t="s">
        <v>25</v>
      </c>
      <c r="C13" s="107">
        <v>54</v>
      </c>
      <c r="D13" s="128">
        <f t="shared" si="0"/>
        <v>4050</v>
      </c>
      <c r="E13" s="109">
        <v>4050</v>
      </c>
      <c r="F13" s="110"/>
      <c r="G13" s="111"/>
    </row>
    <row r="14" spans="1:8" ht="15.75" thickBot="1" x14ac:dyDescent="0.3">
      <c r="A14" s="112" t="s">
        <v>75</v>
      </c>
      <c r="B14" s="131" t="s">
        <v>76</v>
      </c>
      <c r="C14" s="132"/>
      <c r="D14" s="128">
        <f t="shared" si="0"/>
        <v>0</v>
      </c>
      <c r="E14" s="116"/>
      <c r="F14" s="117"/>
      <c r="G14" s="118"/>
    </row>
    <row r="15" spans="1:8" ht="28.5" x14ac:dyDescent="0.25">
      <c r="A15" s="105" t="s">
        <v>77</v>
      </c>
      <c r="B15" s="133" t="s">
        <v>78</v>
      </c>
      <c r="C15" s="107">
        <v>55</v>
      </c>
      <c r="D15" s="134">
        <f>E15</f>
        <v>49000</v>
      </c>
      <c r="E15" s="128">
        <f>E16+E17+E18</f>
        <v>49000</v>
      </c>
      <c r="F15" s="110"/>
      <c r="G15" s="111"/>
    </row>
    <row r="16" spans="1:8" x14ac:dyDescent="0.25">
      <c r="A16" s="135" t="s">
        <v>79</v>
      </c>
      <c r="B16" s="136" t="s">
        <v>80</v>
      </c>
      <c r="C16" s="137"/>
      <c r="D16" s="138">
        <f t="shared" ref="D16:D18" si="1">E16</f>
        <v>49000</v>
      </c>
      <c r="E16" s="138">
        <v>49000</v>
      </c>
      <c r="F16" s="139"/>
      <c r="G16" s="140"/>
    </row>
    <row r="17" spans="1:7" x14ac:dyDescent="0.25">
      <c r="A17" s="135" t="s">
        <v>81</v>
      </c>
      <c r="B17" s="136" t="s">
        <v>82</v>
      </c>
      <c r="C17" s="137"/>
      <c r="D17" s="138">
        <f t="shared" si="1"/>
        <v>0</v>
      </c>
      <c r="E17" s="141"/>
      <c r="F17" s="139"/>
      <c r="G17" s="140"/>
    </row>
    <row r="18" spans="1:7" ht="15.75" thickBot="1" x14ac:dyDescent="0.3">
      <c r="A18" s="135" t="s">
        <v>83</v>
      </c>
      <c r="B18" s="142" t="s">
        <v>84</v>
      </c>
      <c r="C18" s="143"/>
      <c r="D18" s="144">
        <f t="shared" si="1"/>
        <v>0</v>
      </c>
      <c r="E18" s="145"/>
      <c r="F18" s="117"/>
      <c r="G18" s="118"/>
    </row>
    <row r="19" spans="1:7" ht="15.75" thickBot="1" x14ac:dyDescent="0.3">
      <c r="A19" s="119" t="s">
        <v>85</v>
      </c>
      <c r="B19" s="120" t="s">
        <v>86</v>
      </c>
      <c r="C19" s="126">
        <v>58</v>
      </c>
      <c r="D19" s="127">
        <f>E19</f>
        <v>250</v>
      </c>
      <c r="E19" s="130">
        <v>250</v>
      </c>
      <c r="F19" s="124"/>
      <c r="G19" s="125"/>
    </row>
    <row r="20" spans="1:7" ht="15.75" thickBot="1" x14ac:dyDescent="0.3">
      <c r="A20" s="119" t="s">
        <v>87</v>
      </c>
      <c r="B20" s="120" t="s">
        <v>88</v>
      </c>
      <c r="C20" s="126">
        <v>59</v>
      </c>
      <c r="D20" s="127">
        <f>E20</f>
        <v>0</v>
      </c>
      <c r="E20" s="130"/>
      <c r="F20" s="124"/>
      <c r="G20" s="125"/>
    </row>
    <row r="21" spans="1:7" ht="15.75" thickBot="1" x14ac:dyDescent="0.3">
      <c r="A21" s="146" t="s">
        <v>89</v>
      </c>
      <c r="B21" s="147" t="s">
        <v>90</v>
      </c>
      <c r="C21" s="148" t="s">
        <v>62</v>
      </c>
      <c r="D21" s="149">
        <f>D22+D26+D27+D31+D38</f>
        <v>306400</v>
      </c>
      <c r="E21" s="150">
        <f>E22+E26+E27+E31</f>
        <v>306400</v>
      </c>
      <c r="F21" s="151"/>
      <c r="G21" s="152"/>
    </row>
    <row r="22" spans="1:7" ht="15.75" thickBot="1" x14ac:dyDescent="0.3">
      <c r="A22" s="119" t="s">
        <v>91</v>
      </c>
      <c r="B22" s="153" t="s">
        <v>8</v>
      </c>
      <c r="C22" s="126">
        <v>69</v>
      </c>
      <c r="D22" s="127">
        <f>E22</f>
        <v>243000</v>
      </c>
      <c r="E22" s="154">
        <f>E23+E24+E25</f>
        <v>243000</v>
      </c>
      <c r="F22" s="124"/>
      <c r="G22" s="125"/>
    </row>
    <row r="23" spans="1:7" x14ac:dyDescent="0.25">
      <c r="A23" s="155" t="s">
        <v>92</v>
      </c>
      <c r="B23" s="156" t="s">
        <v>93</v>
      </c>
      <c r="C23" s="157"/>
      <c r="D23" s="158">
        <f t="shared" ref="D23:D25" si="2">E23</f>
        <v>46000</v>
      </c>
      <c r="E23" s="159">
        <v>46000</v>
      </c>
      <c r="F23" s="160"/>
      <c r="G23" s="161"/>
    </row>
    <row r="24" spans="1:7" x14ac:dyDescent="0.25">
      <c r="A24" s="135" t="s">
        <v>94</v>
      </c>
      <c r="B24" s="162" t="s">
        <v>95</v>
      </c>
      <c r="C24" s="163"/>
      <c r="D24" s="164">
        <f t="shared" si="2"/>
        <v>2000</v>
      </c>
      <c r="E24" s="165">
        <v>2000</v>
      </c>
      <c r="F24" s="139"/>
      <c r="G24" s="140"/>
    </row>
    <row r="25" spans="1:7" ht="15.75" thickBot="1" x14ac:dyDescent="0.3">
      <c r="A25" s="112" t="s">
        <v>96</v>
      </c>
      <c r="B25" s="166" t="s">
        <v>84</v>
      </c>
      <c r="C25" s="114"/>
      <c r="D25" s="158">
        <f t="shared" si="2"/>
        <v>195000</v>
      </c>
      <c r="E25" s="167">
        <v>195000</v>
      </c>
      <c r="F25" s="117"/>
      <c r="G25" s="118"/>
    </row>
    <row r="26" spans="1:7" ht="15.75" thickBot="1" x14ac:dyDescent="0.3">
      <c r="A26" s="119" t="s">
        <v>97</v>
      </c>
      <c r="B26" s="153" t="s">
        <v>98</v>
      </c>
      <c r="C26" s="126">
        <v>68</v>
      </c>
      <c r="D26" s="127">
        <f>E26</f>
        <v>0</v>
      </c>
      <c r="E26" s="154"/>
      <c r="F26" s="124"/>
      <c r="G26" s="125"/>
    </row>
    <row r="27" spans="1:7" x14ac:dyDescent="0.25">
      <c r="A27" s="168" t="s">
        <v>99</v>
      </c>
      <c r="B27" s="169" t="s">
        <v>4</v>
      </c>
      <c r="C27" s="170">
        <v>60</v>
      </c>
      <c r="D27" s="158">
        <f>E27</f>
        <v>14000</v>
      </c>
      <c r="E27" s="171">
        <f>E28+E29+E30</f>
        <v>14000</v>
      </c>
      <c r="F27" s="160"/>
      <c r="G27" s="161"/>
    </row>
    <row r="28" spans="1:7" x14ac:dyDescent="0.25">
      <c r="A28" s="135" t="s">
        <v>100</v>
      </c>
      <c r="B28" s="162" t="s">
        <v>101</v>
      </c>
      <c r="C28" s="137"/>
      <c r="D28" s="158">
        <f t="shared" ref="D28:D30" si="3">E28</f>
        <v>0</v>
      </c>
      <c r="E28" s="172">
        <v>0</v>
      </c>
      <c r="F28" s="139"/>
      <c r="G28" s="140"/>
    </row>
    <row r="29" spans="1:7" x14ac:dyDescent="0.25">
      <c r="A29" s="135" t="s">
        <v>102</v>
      </c>
      <c r="B29" s="173" t="s">
        <v>103</v>
      </c>
      <c r="C29" s="137"/>
      <c r="D29" s="158">
        <f t="shared" si="3"/>
        <v>14000</v>
      </c>
      <c r="E29" s="172">
        <v>14000</v>
      </c>
      <c r="F29" s="139"/>
      <c r="G29" s="140"/>
    </row>
    <row r="30" spans="1:7" ht="15.75" thickBot="1" x14ac:dyDescent="0.3">
      <c r="A30" s="135" t="s">
        <v>104</v>
      </c>
      <c r="B30" s="142" t="s">
        <v>105</v>
      </c>
      <c r="C30" s="143"/>
      <c r="D30" s="158">
        <f t="shared" si="3"/>
        <v>0</v>
      </c>
      <c r="E30" s="116"/>
      <c r="F30" s="117"/>
      <c r="G30" s="118"/>
    </row>
    <row r="31" spans="1:7" ht="15.75" thickBot="1" x14ac:dyDescent="0.3">
      <c r="A31" s="119" t="s">
        <v>106</v>
      </c>
      <c r="B31" s="120" t="s">
        <v>46</v>
      </c>
      <c r="C31" s="121">
        <v>64</v>
      </c>
      <c r="D31" s="122">
        <f>E31</f>
        <v>49400</v>
      </c>
      <c r="E31" s="130">
        <f>E32+E33+E34+E35+E36+E37</f>
        <v>49400</v>
      </c>
      <c r="F31" s="124"/>
      <c r="G31" s="125"/>
    </row>
    <row r="32" spans="1:7" x14ac:dyDescent="0.25">
      <c r="A32" s="155" t="s">
        <v>107</v>
      </c>
      <c r="B32" s="174" t="s">
        <v>108</v>
      </c>
      <c r="C32" s="157"/>
      <c r="D32" s="175">
        <f t="shared" ref="D32:D37" si="4">E32</f>
        <v>0</v>
      </c>
      <c r="E32" s="171"/>
      <c r="F32" s="160"/>
      <c r="G32" s="161"/>
    </row>
    <row r="33" spans="1:7" x14ac:dyDescent="0.25">
      <c r="A33" s="135" t="s">
        <v>109</v>
      </c>
      <c r="B33" s="162" t="s">
        <v>110</v>
      </c>
      <c r="C33" s="163"/>
      <c r="D33" s="176">
        <f t="shared" si="4"/>
        <v>0</v>
      </c>
      <c r="E33" s="172"/>
      <c r="F33" s="139"/>
      <c r="G33" s="140"/>
    </row>
    <row r="34" spans="1:7" x14ac:dyDescent="0.25">
      <c r="A34" s="135" t="s">
        <v>111</v>
      </c>
      <c r="B34" s="162" t="s">
        <v>112</v>
      </c>
      <c r="C34" s="163"/>
      <c r="D34" s="176">
        <f t="shared" si="4"/>
        <v>0</v>
      </c>
      <c r="E34" s="172"/>
      <c r="F34" s="139"/>
      <c r="G34" s="140"/>
    </row>
    <row r="35" spans="1:7" x14ac:dyDescent="0.25">
      <c r="A35" s="135" t="s">
        <v>113</v>
      </c>
      <c r="B35" s="162" t="s">
        <v>114</v>
      </c>
      <c r="C35" s="163"/>
      <c r="D35" s="176">
        <f t="shared" si="4"/>
        <v>0</v>
      </c>
      <c r="E35" s="172">
        <v>0</v>
      </c>
      <c r="F35" s="139"/>
      <c r="G35" s="140"/>
    </row>
    <row r="36" spans="1:7" x14ac:dyDescent="0.25">
      <c r="A36" s="135" t="s">
        <v>115</v>
      </c>
      <c r="B36" s="162" t="s">
        <v>116</v>
      </c>
      <c r="C36" s="163"/>
      <c r="D36" s="176">
        <f t="shared" si="4"/>
        <v>400</v>
      </c>
      <c r="E36" s="172">
        <v>400</v>
      </c>
      <c r="F36" s="139"/>
      <c r="G36" s="140"/>
    </row>
    <row r="37" spans="1:7" ht="15.75" thickBot="1" x14ac:dyDescent="0.3">
      <c r="A37" s="135" t="s">
        <v>117</v>
      </c>
      <c r="B37" s="166" t="s">
        <v>84</v>
      </c>
      <c r="C37" s="114"/>
      <c r="D37" s="177">
        <f t="shared" si="4"/>
        <v>49000</v>
      </c>
      <c r="E37" s="116">
        <v>49000</v>
      </c>
      <c r="F37" s="117"/>
      <c r="G37" s="118"/>
    </row>
    <row r="38" spans="1:7" ht="15.75" thickBot="1" x14ac:dyDescent="0.3">
      <c r="A38" s="119" t="s">
        <v>118</v>
      </c>
      <c r="B38" s="153" t="s">
        <v>48</v>
      </c>
      <c r="C38" s="126">
        <v>65</v>
      </c>
      <c r="D38" s="129">
        <v>0</v>
      </c>
      <c r="E38" s="130">
        <v>0</v>
      </c>
      <c r="F38" s="124"/>
      <c r="G38" s="125"/>
    </row>
    <row r="39" spans="1:7" ht="15.75" thickBot="1" x14ac:dyDescent="0.3">
      <c r="A39" s="178" t="s">
        <v>119</v>
      </c>
      <c r="B39" s="179" t="s">
        <v>120</v>
      </c>
      <c r="C39" s="180" t="s">
        <v>62</v>
      </c>
      <c r="D39" s="181">
        <f>D21-D5</f>
        <v>0</v>
      </c>
      <c r="E39" s="182"/>
      <c r="F39" s="182"/>
      <c r="G39" s="183"/>
    </row>
    <row r="40" spans="1:7" ht="15.75" thickBot="1" x14ac:dyDescent="0.3">
      <c r="A40" s="184"/>
      <c r="B40" s="184"/>
      <c r="C40" s="184"/>
      <c r="D40" s="184"/>
      <c r="E40" s="184"/>
      <c r="F40" s="184"/>
      <c r="G40" s="184"/>
    </row>
    <row r="41" spans="1:7" x14ac:dyDescent="0.25">
      <c r="A41" s="185" t="s">
        <v>121</v>
      </c>
      <c r="B41" s="186" t="s">
        <v>122</v>
      </c>
      <c r="C41" s="187"/>
      <c r="D41" s="187"/>
      <c r="E41" s="187"/>
      <c r="F41" s="187"/>
      <c r="G41" s="188"/>
    </row>
    <row r="42" spans="1:7" x14ac:dyDescent="0.25">
      <c r="A42" s="197"/>
      <c r="B42" s="198"/>
      <c r="C42" s="198"/>
      <c r="D42" s="198"/>
      <c r="E42" s="198"/>
      <c r="F42" s="198"/>
      <c r="G42" s="199"/>
    </row>
    <row r="43" spans="1:7" ht="15.75" thickBot="1" x14ac:dyDescent="0.3">
      <c r="A43" s="200"/>
      <c r="B43" s="201"/>
      <c r="C43" s="201"/>
      <c r="D43" s="201"/>
      <c r="E43" s="201"/>
      <c r="F43" s="201"/>
      <c r="G43" s="202"/>
    </row>
    <row r="44" spans="1:7" x14ac:dyDescent="0.25">
      <c r="A44" s="189" t="s">
        <v>123</v>
      </c>
      <c r="B44" s="187" t="s">
        <v>124</v>
      </c>
      <c r="C44" s="187"/>
      <c r="D44" s="187"/>
      <c r="E44" s="190"/>
      <c r="F44" s="190"/>
      <c r="G44" s="188"/>
    </row>
    <row r="45" spans="1:7" x14ac:dyDescent="0.25">
      <c r="A45" s="191"/>
      <c r="B45" s="192"/>
      <c r="C45" s="192"/>
      <c r="D45" s="192"/>
      <c r="E45" s="192"/>
      <c r="F45" s="192"/>
      <c r="G45" s="193"/>
    </row>
    <row r="46" spans="1:7" ht="15.75" thickBot="1" x14ac:dyDescent="0.3">
      <c r="A46" s="194"/>
      <c r="B46" s="195"/>
      <c r="C46" s="195"/>
      <c r="D46" s="195"/>
      <c r="E46" s="195"/>
      <c r="F46" s="195"/>
      <c r="G46" s="196"/>
    </row>
  </sheetData>
  <mergeCells count="1">
    <mergeCell ref="A42:G4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O12" sqref="O12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82" t="s">
        <v>53</v>
      </c>
      <c r="B1" s="83"/>
      <c r="C1" s="82"/>
      <c r="D1" s="82"/>
      <c r="E1" s="82"/>
      <c r="F1" s="84">
        <v>2020</v>
      </c>
      <c r="G1" s="85"/>
      <c r="H1" s="83" t="s">
        <v>128</v>
      </c>
    </row>
    <row r="2" spans="1:8" ht="15.75" thickBot="1" x14ac:dyDescent="0.3">
      <c r="A2" s="85"/>
      <c r="B2" s="86"/>
      <c r="C2" s="87" t="s">
        <v>54</v>
      </c>
      <c r="E2" s="86"/>
      <c r="F2" s="85"/>
      <c r="G2" s="85"/>
    </row>
    <row r="3" spans="1:8" x14ac:dyDescent="0.25">
      <c r="A3" s="88">
        <v>1</v>
      </c>
      <c r="B3" s="89">
        <v>2</v>
      </c>
      <c r="C3" s="89">
        <v>3</v>
      </c>
      <c r="D3" s="89">
        <v>4</v>
      </c>
      <c r="E3" s="89">
        <v>5</v>
      </c>
      <c r="F3" s="90">
        <v>6</v>
      </c>
      <c r="G3" s="91">
        <v>7</v>
      </c>
    </row>
    <row r="4" spans="1:8" ht="30" x14ac:dyDescent="0.25">
      <c r="A4" s="92"/>
      <c r="B4" s="93"/>
      <c r="C4" s="94" t="s">
        <v>55</v>
      </c>
      <c r="D4" s="95" t="s">
        <v>56</v>
      </c>
      <c r="E4" s="95" t="s">
        <v>57</v>
      </c>
      <c r="F4" s="96" t="s">
        <v>58</v>
      </c>
      <c r="G4" s="97" t="s">
        <v>59</v>
      </c>
    </row>
    <row r="5" spans="1:8" ht="15.75" thickBot="1" x14ac:dyDescent="0.3">
      <c r="A5" s="98" t="s">
        <v>60</v>
      </c>
      <c r="B5" s="99" t="s">
        <v>61</v>
      </c>
      <c r="C5" s="100" t="s">
        <v>62</v>
      </c>
      <c r="D5" s="101">
        <f>D6+D8+D9+D10+D11+D12+D13+D15+D19+D20</f>
        <v>309050</v>
      </c>
      <c r="E5" s="102">
        <f>E6+E8+E11+E12+E13+E15+E19</f>
        <v>309050</v>
      </c>
      <c r="F5" s="103"/>
      <c r="G5" s="104"/>
    </row>
    <row r="6" spans="1:8" x14ac:dyDescent="0.25">
      <c r="A6" s="105" t="s">
        <v>63</v>
      </c>
      <c r="B6" s="106" t="s">
        <v>13</v>
      </c>
      <c r="C6" s="107">
        <v>50</v>
      </c>
      <c r="D6" s="108">
        <f>E6</f>
        <v>23500</v>
      </c>
      <c r="E6" s="109">
        <v>23500</v>
      </c>
      <c r="F6" s="110"/>
      <c r="G6" s="111"/>
    </row>
    <row r="7" spans="1:8" ht="15.75" thickBot="1" x14ac:dyDescent="0.3">
      <c r="A7" s="112" t="s">
        <v>64</v>
      </c>
      <c r="B7" s="113" t="s">
        <v>65</v>
      </c>
      <c r="C7" s="114"/>
      <c r="D7" s="115"/>
      <c r="E7" s="116"/>
      <c r="F7" s="117"/>
      <c r="G7" s="118"/>
    </row>
    <row r="8" spans="1:8" ht="15.75" thickBot="1" x14ac:dyDescent="0.3">
      <c r="A8" s="105" t="s">
        <v>66</v>
      </c>
      <c r="B8" s="106" t="s">
        <v>17</v>
      </c>
      <c r="C8" s="107">
        <v>51</v>
      </c>
      <c r="D8" s="108">
        <f t="shared" ref="D8:D14" si="0">E8</f>
        <v>49000</v>
      </c>
      <c r="E8" s="109">
        <v>49000</v>
      </c>
      <c r="F8" s="110"/>
      <c r="G8" s="111"/>
    </row>
    <row r="9" spans="1:8" ht="15.75" thickBot="1" x14ac:dyDescent="0.3">
      <c r="A9" s="119" t="s">
        <v>67</v>
      </c>
      <c r="B9" s="120" t="s">
        <v>68</v>
      </c>
      <c r="C9" s="121">
        <v>56</v>
      </c>
      <c r="D9" s="122">
        <f t="shared" si="0"/>
        <v>0</v>
      </c>
      <c r="E9" s="123"/>
      <c r="F9" s="124"/>
      <c r="G9" s="125"/>
    </row>
    <row r="10" spans="1:8" ht="15.75" thickBot="1" x14ac:dyDescent="0.3">
      <c r="A10" s="119" t="s">
        <v>69</v>
      </c>
      <c r="B10" s="120" t="s">
        <v>70</v>
      </c>
      <c r="C10" s="126">
        <v>57</v>
      </c>
      <c r="D10" s="127">
        <f t="shared" si="0"/>
        <v>0</v>
      </c>
      <c r="E10" s="123"/>
      <c r="F10" s="124"/>
      <c r="G10" s="125"/>
    </row>
    <row r="11" spans="1:8" ht="15.75" thickBot="1" x14ac:dyDescent="0.3">
      <c r="A11" s="105" t="s">
        <v>71</v>
      </c>
      <c r="B11" s="106" t="s">
        <v>22</v>
      </c>
      <c r="C11" s="107">
        <v>52</v>
      </c>
      <c r="D11" s="128">
        <f t="shared" si="0"/>
        <v>182000</v>
      </c>
      <c r="E11" s="109">
        <v>182000</v>
      </c>
      <c r="F11" s="110"/>
      <c r="G11" s="111"/>
    </row>
    <row r="12" spans="1:8" ht="15.75" thickBot="1" x14ac:dyDescent="0.3">
      <c r="A12" s="119" t="s">
        <v>72</v>
      </c>
      <c r="B12" s="120" t="s">
        <v>73</v>
      </c>
      <c r="C12" s="126">
        <v>53</v>
      </c>
      <c r="D12" s="129">
        <f t="shared" si="0"/>
        <v>300</v>
      </c>
      <c r="E12" s="130">
        <v>300</v>
      </c>
      <c r="F12" s="124"/>
      <c r="G12" s="125"/>
    </row>
    <row r="13" spans="1:8" ht="15.75" thickBot="1" x14ac:dyDescent="0.3">
      <c r="A13" s="105" t="s">
        <v>74</v>
      </c>
      <c r="B13" s="106" t="s">
        <v>25</v>
      </c>
      <c r="C13" s="107">
        <v>54</v>
      </c>
      <c r="D13" s="128">
        <f t="shared" si="0"/>
        <v>4500</v>
      </c>
      <c r="E13" s="109">
        <v>4500</v>
      </c>
      <c r="F13" s="110"/>
      <c r="G13" s="111"/>
    </row>
    <row r="14" spans="1:8" ht="15.75" thickBot="1" x14ac:dyDescent="0.3">
      <c r="A14" s="112" t="s">
        <v>75</v>
      </c>
      <c r="B14" s="131" t="s">
        <v>76</v>
      </c>
      <c r="C14" s="132"/>
      <c r="D14" s="128">
        <f t="shared" si="0"/>
        <v>0</v>
      </c>
      <c r="E14" s="116"/>
      <c r="F14" s="117"/>
      <c r="G14" s="118"/>
    </row>
    <row r="15" spans="1:8" ht="28.5" x14ac:dyDescent="0.25">
      <c r="A15" s="105" t="s">
        <v>77</v>
      </c>
      <c r="B15" s="133" t="s">
        <v>78</v>
      </c>
      <c r="C15" s="107">
        <v>55</v>
      </c>
      <c r="D15" s="134">
        <f>E15</f>
        <v>49500</v>
      </c>
      <c r="E15" s="128">
        <f>E16+E17+E18</f>
        <v>49500</v>
      </c>
      <c r="F15" s="110"/>
      <c r="G15" s="111"/>
    </row>
    <row r="16" spans="1:8" x14ac:dyDescent="0.25">
      <c r="A16" s="135" t="s">
        <v>79</v>
      </c>
      <c r="B16" s="136" t="s">
        <v>80</v>
      </c>
      <c r="C16" s="137"/>
      <c r="D16" s="138">
        <f t="shared" ref="D16:D18" si="1">E16</f>
        <v>49500</v>
      </c>
      <c r="E16" s="138">
        <v>49500</v>
      </c>
      <c r="F16" s="139"/>
      <c r="G16" s="140"/>
    </row>
    <row r="17" spans="1:7" x14ac:dyDescent="0.25">
      <c r="A17" s="135" t="s">
        <v>81</v>
      </c>
      <c r="B17" s="136" t="s">
        <v>82</v>
      </c>
      <c r="C17" s="137"/>
      <c r="D17" s="138">
        <f t="shared" si="1"/>
        <v>0</v>
      </c>
      <c r="E17" s="141"/>
      <c r="F17" s="139"/>
      <c r="G17" s="140"/>
    </row>
    <row r="18" spans="1:7" ht="15.75" thickBot="1" x14ac:dyDescent="0.3">
      <c r="A18" s="135" t="s">
        <v>83</v>
      </c>
      <c r="B18" s="142" t="s">
        <v>84</v>
      </c>
      <c r="C18" s="143"/>
      <c r="D18" s="144">
        <f t="shared" si="1"/>
        <v>0</v>
      </c>
      <c r="E18" s="138">
        <v>0</v>
      </c>
      <c r="F18" s="117"/>
      <c r="G18" s="118"/>
    </row>
    <row r="19" spans="1:7" ht="15.75" thickBot="1" x14ac:dyDescent="0.3">
      <c r="A19" s="119" t="s">
        <v>85</v>
      </c>
      <c r="B19" s="120" t="s">
        <v>86</v>
      </c>
      <c r="C19" s="126">
        <v>58</v>
      </c>
      <c r="D19" s="127">
        <f>E19</f>
        <v>250</v>
      </c>
      <c r="E19" s="130">
        <v>250</v>
      </c>
      <c r="F19" s="124"/>
      <c r="G19" s="125"/>
    </row>
    <row r="20" spans="1:7" ht="15.75" thickBot="1" x14ac:dyDescent="0.3">
      <c r="A20" s="119" t="s">
        <v>87</v>
      </c>
      <c r="B20" s="120" t="s">
        <v>88</v>
      </c>
      <c r="C20" s="126">
        <v>59</v>
      </c>
      <c r="D20" s="127">
        <f>E20</f>
        <v>0</v>
      </c>
      <c r="E20" s="130"/>
      <c r="F20" s="124"/>
      <c r="G20" s="125"/>
    </row>
    <row r="21" spans="1:7" ht="15.75" thickBot="1" x14ac:dyDescent="0.3">
      <c r="A21" s="146" t="s">
        <v>89</v>
      </c>
      <c r="B21" s="147" t="s">
        <v>90</v>
      </c>
      <c r="C21" s="148" t="s">
        <v>62</v>
      </c>
      <c r="D21" s="149">
        <f>D22+D26+D27+D31+D38</f>
        <v>309050</v>
      </c>
      <c r="E21" s="150">
        <f>E22+E26+E27+E31</f>
        <v>309050</v>
      </c>
      <c r="F21" s="151"/>
      <c r="G21" s="152"/>
    </row>
    <row r="22" spans="1:7" ht="15.75" thickBot="1" x14ac:dyDescent="0.3">
      <c r="A22" s="119" t="s">
        <v>91</v>
      </c>
      <c r="B22" s="153" t="s">
        <v>8</v>
      </c>
      <c r="C22" s="126">
        <v>69</v>
      </c>
      <c r="D22" s="127">
        <f>E22</f>
        <v>243000</v>
      </c>
      <c r="E22" s="154">
        <f>E23+E24+E25</f>
        <v>243000</v>
      </c>
      <c r="F22" s="124"/>
      <c r="G22" s="125"/>
    </row>
    <row r="23" spans="1:7" x14ac:dyDescent="0.25">
      <c r="A23" s="155" t="s">
        <v>92</v>
      </c>
      <c r="B23" s="156" t="s">
        <v>93</v>
      </c>
      <c r="C23" s="157"/>
      <c r="D23" s="158">
        <f t="shared" ref="D23:D25" si="2">E23</f>
        <v>104098</v>
      </c>
      <c r="E23" s="159">
        <f>46000+58098</f>
        <v>104098</v>
      </c>
      <c r="F23" s="160"/>
      <c r="G23" s="161"/>
    </row>
    <row r="24" spans="1:7" x14ac:dyDescent="0.25">
      <c r="A24" s="135" t="s">
        <v>94</v>
      </c>
      <c r="B24" s="162" t="s">
        <v>95</v>
      </c>
      <c r="C24" s="163"/>
      <c r="D24" s="164">
        <f t="shared" si="2"/>
        <v>2000</v>
      </c>
      <c r="E24" s="165">
        <v>2000</v>
      </c>
      <c r="F24" s="139"/>
      <c r="G24" s="140"/>
    </row>
    <row r="25" spans="1:7" ht="15.75" thickBot="1" x14ac:dyDescent="0.3">
      <c r="A25" s="112" t="s">
        <v>96</v>
      </c>
      <c r="B25" s="166" t="s">
        <v>84</v>
      </c>
      <c r="C25" s="114"/>
      <c r="D25" s="158">
        <f t="shared" si="2"/>
        <v>136902</v>
      </c>
      <c r="E25" s="167">
        <f>195000-58098</f>
        <v>136902</v>
      </c>
      <c r="F25" s="117"/>
      <c r="G25" s="118"/>
    </row>
    <row r="26" spans="1:7" ht="15.75" thickBot="1" x14ac:dyDescent="0.3">
      <c r="A26" s="119" t="s">
        <v>97</v>
      </c>
      <c r="B26" s="153" t="s">
        <v>98</v>
      </c>
      <c r="C26" s="126">
        <v>68</v>
      </c>
      <c r="D26" s="127">
        <f>E26</f>
        <v>0</v>
      </c>
      <c r="E26" s="154"/>
      <c r="F26" s="124"/>
      <c r="G26" s="125"/>
    </row>
    <row r="27" spans="1:7" x14ac:dyDescent="0.25">
      <c r="A27" s="168" t="s">
        <v>99</v>
      </c>
      <c r="B27" s="169" t="s">
        <v>4</v>
      </c>
      <c r="C27" s="170">
        <v>60</v>
      </c>
      <c r="D27" s="158">
        <f>E27</f>
        <v>16000</v>
      </c>
      <c r="E27" s="171">
        <f>E28+E29+E30</f>
        <v>16000</v>
      </c>
      <c r="F27" s="160"/>
      <c r="G27" s="161"/>
    </row>
    <row r="28" spans="1:7" x14ac:dyDescent="0.25">
      <c r="A28" s="135" t="s">
        <v>100</v>
      </c>
      <c r="B28" s="162" t="s">
        <v>101</v>
      </c>
      <c r="C28" s="137"/>
      <c r="D28" s="158">
        <f t="shared" ref="D28:D30" si="3">E28</f>
        <v>0</v>
      </c>
      <c r="E28" s="172">
        <v>0</v>
      </c>
      <c r="F28" s="139"/>
      <c r="G28" s="140"/>
    </row>
    <row r="29" spans="1:7" x14ac:dyDescent="0.25">
      <c r="A29" s="135" t="s">
        <v>102</v>
      </c>
      <c r="B29" s="173" t="s">
        <v>103</v>
      </c>
      <c r="C29" s="137"/>
      <c r="D29" s="158">
        <f t="shared" si="3"/>
        <v>16000</v>
      </c>
      <c r="E29" s="172">
        <v>16000</v>
      </c>
      <c r="F29" s="139"/>
      <c r="G29" s="140"/>
    </row>
    <row r="30" spans="1:7" ht="15.75" thickBot="1" x14ac:dyDescent="0.3">
      <c r="A30" s="135" t="s">
        <v>104</v>
      </c>
      <c r="B30" s="142" t="s">
        <v>105</v>
      </c>
      <c r="C30" s="143"/>
      <c r="D30" s="158">
        <f t="shared" si="3"/>
        <v>0</v>
      </c>
      <c r="E30" s="116"/>
      <c r="F30" s="117"/>
      <c r="G30" s="118"/>
    </row>
    <row r="31" spans="1:7" ht="15.75" thickBot="1" x14ac:dyDescent="0.3">
      <c r="A31" s="119" t="s">
        <v>106</v>
      </c>
      <c r="B31" s="120" t="s">
        <v>46</v>
      </c>
      <c r="C31" s="121">
        <v>64</v>
      </c>
      <c r="D31" s="122">
        <f>E31</f>
        <v>50050</v>
      </c>
      <c r="E31" s="130">
        <f>E32+E33+E34+E35+E36+E37</f>
        <v>50050</v>
      </c>
      <c r="F31" s="124"/>
      <c r="G31" s="125"/>
    </row>
    <row r="32" spans="1:7" x14ac:dyDescent="0.25">
      <c r="A32" s="155" t="s">
        <v>107</v>
      </c>
      <c r="B32" s="174" t="s">
        <v>108</v>
      </c>
      <c r="C32" s="157"/>
      <c r="D32" s="175">
        <f t="shared" ref="D32:D37" si="4">E32</f>
        <v>0</v>
      </c>
      <c r="E32" s="171"/>
      <c r="F32" s="160"/>
      <c r="G32" s="161"/>
    </row>
    <row r="33" spans="1:7" x14ac:dyDescent="0.25">
      <c r="A33" s="135" t="s">
        <v>109</v>
      </c>
      <c r="B33" s="162" t="s">
        <v>110</v>
      </c>
      <c r="C33" s="163"/>
      <c r="D33" s="176">
        <f t="shared" si="4"/>
        <v>0</v>
      </c>
      <c r="E33" s="172"/>
      <c r="F33" s="139"/>
      <c r="G33" s="140"/>
    </row>
    <row r="34" spans="1:7" x14ac:dyDescent="0.25">
      <c r="A34" s="135" t="s">
        <v>111</v>
      </c>
      <c r="B34" s="162" t="s">
        <v>112</v>
      </c>
      <c r="C34" s="163"/>
      <c r="D34" s="176">
        <f t="shared" si="4"/>
        <v>0</v>
      </c>
      <c r="E34" s="172"/>
      <c r="F34" s="139"/>
      <c r="G34" s="140"/>
    </row>
    <row r="35" spans="1:7" x14ac:dyDescent="0.25">
      <c r="A35" s="135" t="s">
        <v>113</v>
      </c>
      <c r="B35" s="162" t="s">
        <v>114</v>
      </c>
      <c r="C35" s="163"/>
      <c r="D35" s="176">
        <f t="shared" si="4"/>
        <v>0</v>
      </c>
      <c r="E35" s="172">
        <v>0</v>
      </c>
      <c r="F35" s="139"/>
      <c r="G35" s="140"/>
    </row>
    <row r="36" spans="1:7" x14ac:dyDescent="0.25">
      <c r="A36" s="135" t="s">
        <v>115</v>
      </c>
      <c r="B36" s="162" t="s">
        <v>116</v>
      </c>
      <c r="C36" s="163"/>
      <c r="D36" s="176">
        <f t="shared" si="4"/>
        <v>550</v>
      </c>
      <c r="E36" s="172">
        <v>550</v>
      </c>
      <c r="F36" s="139"/>
      <c r="G36" s="140"/>
    </row>
    <row r="37" spans="1:7" ht="15.75" thickBot="1" x14ac:dyDescent="0.3">
      <c r="A37" s="135" t="s">
        <v>117</v>
      </c>
      <c r="B37" s="166" t="s">
        <v>84</v>
      </c>
      <c r="C37" s="114"/>
      <c r="D37" s="177">
        <f t="shared" si="4"/>
        <v>49500</v>
      </c>
      <c r="E37" s="116">
        <v>49500</v>
      </c>
      <c r="F37" s="117"/>
      <c r="G37" s="118"/>
    </row>
    <row r="38" spans="1:7" ht="15.75" thickBot="1" x14ac:dyDescent="0.3">
      <c r="A38" s="119" t="s">
        <v>118</v>
      </c>
      <c r="B38" s="153" t="s">
        <v>48</v>
      </c>
      <c r="C38" s="126">
        <v>65</v>
      </c>
      <c r="D38" s="129">
        <v>0</v>
      </c>
      <c r="E38" s="130">
        <v>0</v>
      </c>
      <c r="F38" s="124"/>
      <c r="G38" s="125"/>
    </row>
    <row r="39" spans="1:7" ht="15.75" thickBot="1" x14ac:dyDescent="0.3">
      <c r="A39" s="178" t="s">
        <v>119</v>
      </c>
      <c r="B39" s="179" t="s">
        <v>120</v>
      </c>
      <c r="C39" s="180" t="s">
        <v>62</v>
      </c>
      <c r="D39" s="181">
        <f>D21-D5</f>
        <v>0</v>
      </c>
      <c r="E39" s="182"/>
      <c r="F39" s="182"/>
      <c r="G39" s="183"/>
    </row>
    <row r="40" spans="1:7" ht="15.75" thickBot="1" x14ac:dyDescent="0.3">
      <c r="A40" s="184"/>
      <c r="B40" s="184"/>
      <c r="C40" s="184"/>
      <c r="D40" s="184"/>
      <c r="E40" s="184"/>
      <c r="F40" s="184"/>
      <c r="G40" s="184"/>
    </row>
    <row r="41" spans="1:7" x14ac:dyDescent="0.25">
      <c r="A41" s="185" t="s">
        <v>121</v>
      </c>
      <c r="B41" s="186" t="s">
        <v>122</v>
      </c>
      <c r="C41" s="187"/>
      <c r="D41" s="187"/>
      <c r="E41" s="187"/>
      <c r="F41" s="187"/>
      <c r="G41" s="188"/>
    </row>
    <row r="42" spans="1:7" x14ac:dyDescent="0.25">
      <c r="A42" s="197" t="s">
        <v>125</v>
      </c>
      <c r="B42" s="198"/>
      <c r="C42" s="198"/>
      <c r="D42" s="198"/>
      <c r="E42" s="198"/>
      <c r="F42" s="198"/>
      <c r="G42" s="199"/>
    </row>
    <row r="43" spans="1:7" ht="15.75" thickBot="1" x14ac:dyDescent="0.3">
      <c r="A43" s="200"/>
      <c r="B43" s="201"/>
      <c r="C43" s="201"/>
      <c r="D43" s="201"/>
      <c r="E43" s="201"/>
      <c r="F43" s="201"/>
      <c r="G43" s="202"/>
    </row>
    <row r="44" spans="1:7" x14ac:dyDescent="0.25">
      <c r="A44" s="189" t="s">
        <v>123</v>
      </c>
      <c r="B44" s="187" t="s">
        <v>124</v>
      </c>
      <c r="C44" s="187"/>
      <c r="D44" s="187"/>
      <c r="E44" s="190"/>
      <c r="F44" s="190"/>
      <c r="G44" s="188"/>
    </row>
    <row r="45" spans="1:7" x14ac:dyDescent="0.25">
      <c r="A45" s="191"/>
      <c r="B45" s="192"/>
      <c r="C45" s="192"/>
      <c r="D45" s="192"/>
      <c r="E45" s="192"/>
      <c r="F45" s="192"/>
      <c r="G45" s="193"/>
    </row>
    <row r="46" spans="1:7" ht="15.75" thickBot="1" x14ac:dyDescent="0.3">
      <c r="A46" s="194"/>
      <c r="B46" s="195"/>
      <c r="C46" s="195"/>
      <c r="D46" s="195"/>
      <c r="E46" s="195"/>
      <c r="F46" s="195"/>
      <c r="G46" s="196"/>
    </row>
  </sheetData>
  <mergeCells count="1">
    <mergeCell ref="A42:G4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Schválený rozpočet 2017 WEB</vt:lpstr>
      <vt:lpstr>Schválený rozpočet 2018 WEB</vt:lpstr>
      <vt:lpstr>stř.výhled ÚVGZ 2019 WEB</vt:lpstr>
      <vt:lpstr>stř.výhled ÚVGZ 2020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prokopova.j</dc:creator>
  <cp:lastModifiedBy>schuch.d</cp:lastModifiedBy>
  <dcterms:created xsi:type="dcterms:W3CDTF">2017-03-15T09:24:09Z</dcterms:created>
  <dcterms:modified xsi:type="dcterms:W3CDTF">2018-04-10T09:54:57Z</dcterms:modified>
</cp:coreProperties>
</file>